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703\"/>
    </mc:Choice>
  </mc:AlternateContent>
  <xr:revisionPtr revIDLastSave="0" documentId="13_ncr:1_{2543BA46-E300-4F6E-B290-01EF82C8CF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0303" sheetId="1" r:id="rId1"/>
  </sheets>
  <calcPr calcId="191029"/>
</workbook>
</file>

<file path=xl/calcChain.xml><?xml version="1.0" encoding="utf-8"?>
<calcChain xmlns="http://schemas.openxmlformats.org/spreadsheetml/2006/main">
  <c r="I63" i="1" l="1"/>
  <c r="I66" i="1" s="1"/>
  <c r="I69" i="1" s="1"/>
  <c r="I71" i="1" s="1"/>
  <c r="I74" i="1" s="1"/>
  <c r="I77" i="1" s="1"/>
  <c r="I80" i="1" s="1"/>
  <c r="I83" i="1" s="1"/>
  <c r="I85" i="1" s="1"/>
  <c r="I49" i="1"/>
  <c r="I34" i="1"/>
  <c r="I33" i="1" s="1"/>
  <c r="I21" i="1"/>
  <c r="I20" i="1" s="1"/>
  <c r="I17" i="1" s="1"/>
  <c r="I56" i="1" l="1"/>
  <c r="H63" i="1"/>
  <c r="H66" i="1" s="1"/>
  <c r="H69" i="1" s="1"/>
  <c r="H71" i="1" s="1"/>
  <c r="H74" i="1" s="1"/>
  <c r="H77" i="1" s="1"/>
  <c r="H80" i="1" s="1"/>
  <c r="H83" i="1" s="1"/>
  <c r="H85" i="1" s="1"/>
  <c r="H49" i="1"/>
  <c r="H34" i="1"/>
  <c r="H33" i="1" s="1"/>
  <c r="H21" i="1"/>
  <c r="H20" i="1" s="1"/>
  <c r="H17" i="1" s="1"/>
  <c r="G63" i="1"/>
  <c r="G66" i="1" s="1"/>
  <c r="G69" i="1" s="1"/>
  <c r="G71" i="1" s="1"/>
  <c r="G74" i="1" s="1"/>
  <c r="G77" i="1" s="1"/>
  <c r="G80" i="1" s="1"/>
  <c r="G83" i="1" s="1"/>
  <c r="G85" i="1" s="1"/>
  <c r="G49" i="1"/>
  <c r="G34" i="1"/>
  <c r="G33" i="1" s="1"/>
  <c r="G56" i="1" s="1"/>
  <c r="G21" i="1"/>
  <c r="G20" i="1" s="1"/>
  <c r="G17" i="1" s="1"/>
  <c r="F63" i="1"/>
  <c r="F66" i="1" s="1"/>
  <c r="F69" i="1" s="1"/>
  <c r="F71" i="1" s="1"/>
  <c r="F74" i="1" s="1"/>
  <c r="F77" i="1" s="1"/>
  <c r="F80" i="1" s="1"/>
  <c r="F83" i="1" s="1"/>
  <c r="F85" i="1" s="1"/>
  <c r="F49" i="1"/>
  <c r="F34" i="1"/>
  <c r="F33" i="1" s="1"/>
  <c r="F21" i="1"/>
  <c r="F20" i="1" s="1"/>
  <c r="F17" i="1" s="1"/>
  <c r="E63" i="1"/>
  <c r="E66" i="1" s="1"/>
  <c r="E69" i="1" s="1"/>
  <c r="E71" i="1" s="1"/>
  <c r="E74" i="1" s="1"/>
  <c r="E77" i="1" s="1"/>
  <c r="E80" i="1" s="1"/>
  <c r="E83" i="1" s="1"/>
  <c r="E85" i="1" s="1"/>
  <c r="E49" i="1"/>
  <c r="E34" i="1"/>
  <c r="E33" i="1" s="1"/>
  <c r="E21" i="1"/>
  <c r="E20" i="1" s="1"/>
  <c r="E17" i="1" s="1"/>
  <c r="D21" i="1"/>
  <c r="D20" i="1" s="1"/>
  <c r="D17" i="1" s="1"/>
  <c r="D63" i="1"/>
  <c r="D66" i="1" s="1"/>
  <c r="D69" i="1" s="1"/>
  <c r="D71" i="1" s="1"/>
  <c r="D74" i="1" s="1"/>
  <c r="D77" i="1" s="1"/>
  <c r="D80" i="1" s="1"/>
  <c r="D83" i="1" s="1"/>
  <c r="D85" i="1" s="1"/>
  <c r="D49" i="1"/>
  <c r="D34" i="1"/>
  <c r="D33" i="1"/>
  <c r="C24" i="1"/>
  <c r="C23" i="1"/>
  <c r="C22" i="1"/>
  <c r="C63" i="1"/>
  <c r="C66" i="1" s="1"/>
  <c r="C69" i="1" s="1"/>
  <c r="C71" i="1" s="1"/>
  <c r="C74" i="1" s="1"/>
  <c r="C77" i="1" s="1"/>
  <c r="C80" i="1" s="1"/>
  <c r="C83" i="1" s="1"/>
  <c r="C85" i="1" s="1"/>
  <c r="C49" i="1"/>
  <c r="C34" i="1"/>
  <c r="C33" i="1" s="1"/>
  <c r="E56" i="1" l="1"/>
  <c r="F56" i="1"/>
  <c r="C21" i="1"/>
  <c r="C20" i="1" s="1"/>
  <c r="C17" i="1" s="1"/>
  <c r="D56" i="1"/>
  <c r="C56" i="1"/>
  <c r="H56" i="1"/>
</calcChain>
</file>

<file path=xl/sharedStrings.xml><?xml version="1.0" encoding="utf-8"?>
<sst xmlns="http://schemas.openxmlformats.org/spreadsheetml/2006/main" count="76" uniqueCount="76">
  <si>
    <t xml:space="preserve">(En millones de bolivianos) </t>
  </si>
  <si>
    <t>PARTIDA CONTABLE</t>
  </si>
  <si>
    <t>ESTADO DE SITUACIÓN PATRIMONIAL</t>
  </si>
  <si>
    <t>Disponibilidades</t>
  </si>
  <si>
    <t>Inversiones Temporarias</t>
  </si>
  <si>
    <t>Cartera</t>
  </si>
  <si>
    <t xml:space="preserve">  Cartera Bruta</t>
  </si>
  <si>
    <t xml:space="preserve">  Productos Devengados por Cobrar Cartera</t>
  </si>
  <si>
    <t xml:space="preserve">  (Previsión para Incobrabilidad de Cartera)</t>
  </si>
  <si>
    <t>Otras Cuentas por Cobrar</t>
  </si>
  <si>
    <t>Bienes Realizables</t>
  </si>
  <si>
    <t>Inversiones Permanentes</t>
  </si>
  <si>
    <t>Bienes de Uso</t>
  </si>
  <si>
    <t>Otros Activos</t>
  </si>
  <si>
    <t>Obligaciones con el Público</t>
  </si>
  <si>
    <t xml:space="preserve">   Obligaciones con el Público a la Vista</t>
  </si>
  <si>
    <t xml:space="preserve">   Obligaciones con el Público por Cuentas de Ahorros</t>
  </si>
  <si>
    <t xml:space="preserve">   Obligaciones con el Público a Plazo</t>
  </si>
  <si>
    <t xml:space="preserve">   Obligaciones con el Público Restringidas</t>
  </si>
  <si>
    <t xml:space="preserve">   Cargos Devengados por Pagar Obligaciones con el Público</t>
  </si>
  <si>
    <t>Obligaciones con Instituciones Fiscales</t>
  </si>
  <si>
    <t>Obligaciones con Bancos y Entidades de Financiamiento</t>
  </si>
  <si>
    <t>Otras Cuentas por Pagar</t>
  </si>
  <si>
    <t>Previsiones</t>
  </si>
  <si>
    <t>Valores en Circulación</t>
  </si>
  <si>
    <t>Obligaciones Subordinadas</t>
  </si>
  <si>
    <t>Capital Social</t>
  </si>
  <si>
    <t>Aportes No Capitalizados</t>
  </si>
  <si>
    <t>Ajustes al Patrimonio</t>
  </si>
  <si>
    <t>Reservas</t>
  </si>
  <si>
    <t>Resultados Acumulados</t>
  </si>
  <si>
    <t>Cuentas Contingentes Deudoras</t>
  </si>
  <si>
    <t>Cuentas de Orden Deudoras</t>
  </si>
  <si>
    <t>(+) Ingresos financieros</t>
  </si>
  <si>
    <t>(-) Gastos financieros</t>
  </si>
  <si>
    <t xml:space="preserve">  (=) Resultado Financiero Bruto</t>
  </si>
  <si>
    <t>(+) Otros Ingresos operativos</t>
  </si>
  <si>
    <t>(-) Otros gastos operativos</t>
  </si>
  <si>
    <t xml:space="preserve">  (=) Resultado Operativo Bruto</t>
  </si>
  <si>
    <t>(+) Recuperaciones de activos financieros</t>
  </si>
  <si>
    <t>(-) Cargos por incobrabilidad y desvalorización de activos financieros</t>
  </si>
  <si>
    <t xml:space="preserve">  (=) Resultado de Operación Después de Incobrables</t>
  </si>
  <si>
    <t>(-) Gastos de administración</t>
  </si>
  <si>
    <t xml:space="preserve">  (=) Resultado de Operación Neto </t>
  </si>
  <si>
    <t xml:space="preserve"> Abonos por diferencia de cambio y mantenimiento de valor </t>
  </si>
  <si>
    <t xml:space="preserve"> Cargos por diferencia de cambio y mantenimiento de valor</t>
  </si>
  <si>
    <t xml:space="preserve">  (=) Resultado de Operación Antes de Ajuste de Gestiones Anteriores</t>
  </si>
  <si>
    <t xml:space="preserve">  (=) Resultado Antes de Impuestos y Ajuste Contable por Efecto de Inflación</t>
  </si>
  <si>
    <t>(+) Abonos por ajuste por inflación</t>
  </si>
  <si>
    <t>(-) Cargos por ajuste por inflación</t>
  </si>
  <si>
    <t xml:space="preserve">  (=) Resultado Antes de Impuestos</t>
  </si>
  <si>
    <t>(-) Impuesto sobre las utilidades de las empresas</t>
  </si>
  <si>
    <t>Cuadro Nº 7.03.03</t>
  </si>
  <si>
    <t xml:space="preserve">   Obligaciones con el Público a Plazo Fijo con Anotación de Cuenta </t>
  </si>
  <si>
    <t>Obligaciones con Empresas Públicas</t>
  </si>
  <si>
    <r>
      <rPr>
        <b/>
        <vertAlign val="superscript"/>
        <sz val="10"/>
        <color indexed="18"/>
        <rFont val="Arial"/>
        <family val="2"/>
      </rPr>
      <t xml:space="preserve"> 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(=)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Resultado después de ajuste por diferencia de cambio y mantenimiento de valor</t>
    </r>
  </si>
  <si>
    <r>
      <t>(+)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Ingresos extraordinarios</t>
    </r>
  </si>
  <si>
    <r>
      <t>(-)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Gastos extraordinarios</t>
    </r>
  </si>
  <si>
    <r>
      <t>(+)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Ingresos de Gestiones Anteriores</t>
    </r>
  </si>
  <si>
    <r>
      <t>(-)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Gastos de Gestiones Anteriores</t>
    </r>
  </si>
  <si>
    <r>
      <t xml:space="preserve"> 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(=)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Resultado Neto del Ejercicio</t>
    </r>
  </si>
  <si>
    <t>Fuente: Autoridad de Supervisión del Sistema Financiero</t>
  </si>
  <si>
    <t xml:space="preserve">              Instituto Nacional de Estadística</t>
  </si>
  <si>
    <r>
      <t xml:space="preserve">    Cartera en Ejecución</t>
    </r>
    <r>
      <rPr>
        <vertAlign val="superscript"/>
        <sz val="10"/>
        <color indexed="18"/>
        <rFont val="Arial"/>
        <family val="2"/>
      </rPr>
      <t xml:space="preserve"> </t>
    </r>
    <r>
      <rPr>
        <vertAlign val="superscript"/>
        <sz val="10"/>
        <rFont val="Arial"/>
        <family val="2"/>
      </rPr>
      <t>(3)</t>
    </r>
  </si>
  <si>
    <r>
      <t xml:space="preserve">    Cartera Vencida</t>
    </r>
    <r>
      <rPr>
        <vertAlign val="superscript"/>
        <sz val="10"/>
        <rFont val="Arial"/>
        <family val="2"/>
      </rPr>
      <t xml:space="preserve"> (2)</t>
    </r>
  </si>
  <si>
    <r>
      <t xml:space="preserve">    Cartera Vigente</t>
    </r>
    <r>
      <rPr>
        <vertAlign val="superscript"/>
        <sz val="10"/>
        <color indexed="18"/>
        <rFont val="Arial"/>
        <family val="2"/>
      </rPr>
      <t xml:space="preserve"> </t>
    </r>
    <r>
      <rPr>
        <vertAlign val="superscript"/>
        <sz val="10"/>
        <rFont val="Arial"/>
        <family val="2"/>
      </rPr>
      <t>(1)</t>
    </r>
  </si>
  <si>
    <r>
      <t>BOLIVIA: ESTADOS FINANCIEROS DE BANCOS PYME</t>
    </r>
    <r>
      <rPr>
        <b/>
        <vertAlign val="superscript"/>
        <sz val="10"/>
        <color rgb="FF17223D"/>
        <rFont val="Arial"/>
        <family val="2"/>
      </rPr>
      <t>(4)</t>
    </r>
    <r>
      <rPr>
        <b/>
        <sz val="10"/>
        <color rgb="FF17223D"/>
        <rFont val="Arial"/>
        <family val="2"/>
      </rPr>
      <t>, 2014 - 2020</t>
    </r>
  </si>
  <si>
    <t>Activo</t>
  </si>
  <si>
    <t>Pasivo</t>
  </si>
  <si>
    <t>Patrimonio</t>
  </si>
  <si>
    <t>Pasivo y Patrimonio</t>
  </si>
  <si>
    <t>Estado de Ganancias y Pérdidas</t>
  </si>
  <si>
    <r>
      <rPr>
        <vertAlign val="superscript"/>
        <sz val="8"/>
        <rFont val="Arial"/>
        <family val="2"/>
      </rPr>
      <t xml:space="preserve">(2) </t>
    </r>
    <r>
      <rPr>
        <sz val="8"/>
        <rFont val="Arial"/>
        <family val="2"/>
      </rPr>
      <t>Incluye cartera vencida y cartera reprogramada o restructurada vencida.</t>
    </r>
  </si>
  <si>
    <r>
      <rPr>
        <vertAlign val="superscript"/>
        <sz val="8"/>
        <rFont val="Arial"/>
        <family val="2"/>
      </rPr>
      <t>(3)</t>
    </r>
    <r>
      <rPr>
        <sz val="8"/>
        <rFont val="Arial"/>
        <family val="2"/>
      </rPr>
      <t xml:space="preserve"> Incluye cartera en ejecución y cartera reprogramada o restructurada en ejecución.</t>
    </r>
  </si>
  <si>
    <r>
      <rPr>
        <vertAlign val="superscript"/>
        <sz val="8"/>
        <rFont val="Arial"/>
        <family val="2"/>
      </rPr>
      <t>(4)</t>
    </r>
    <r>
      <rPr>
        <sz val="8"/>
        <rFont val="Arial"/>
        <family val="2"/>
      </rPr>
      <t xml:space="preserve"> Por D.S. 1842 del 18 de diciembre de 2013, se crean los Bancos PYME; vigentes a partir de julio de 2014.</t>
    </r>
  </si>
  <si>
    <r>
      <rPr>
        <vertAlign val="superscript"/>
        <sz val="8"/>
        <rFont val="Arial"/>
        <family val="2"/>
      </rPr>
      <t>(1)</t>
    </r>
    <r>
      <rPr>
        <sz val="8"/>
        <rFont val="Arial"/>
        <family val="2"/>
      </rPr>
      <t xml:space="preserve"> Incluye cartera vigente y cartera reprogramada o restructurada vigente.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</si>
</sst>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vertAlign val="superscript"/>
      <sz val="10"/>
      <color indexed="18"/>
      <name val="Arial"/>
      <family val="2"/>
    </font>
    <font>
      <b/>
      <vertAlign val="superscript"/>
      <sz val="10"/>
      <color indexed="1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11"/>
      <color theme="1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rgb="FF17223D"/>
      <name val="Arial"/>
      <family val="2"/>
    </font>
    <font>
      <b/>
      <i/>
      <sz val="10"/>
      <color rgb="FF17223D"/>
      <name val="Arial"/>
      <family val="2"/>
    </font>
    <font>
      <b/>
      <vertAlign val="superscript"/>
      <sz val="10"/>
      <color rgb="FF17223D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rgb="FFC5D9F1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rgb="FF17223D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/>
  </cellStyleXfs>
  <cellXfs count="25">
    <xf numFmtId="0" fontId="0" fillId="0" borderId="0" xfId="0"/>
    <xf numFmtId="0" fontId="1" fillId="0" borderId="0" xfId="0" applyFont="1" applyFill="1" applyAlignment="1">
      <alignment horizontal="left" vertical="center" indent="5"/>
    </xf>
    <xf numFmtId="0" fontId="11" fillId="0" borderId="0" xfId="0" applyFont="1" applyFill="1"/>
    <xf numFmtId="0" fontId="12" fillId="0" borderId="0" xfId="0" applyFont="1" applyFill="1" applyAlignment="1">
      <alignment vertical="center"/>
    </xf>
    <xf numFmtId="0" fontId="12" fillId="0" borderId="0" xfId="0" applyFont="1" applyFill="1"/>
    <xf numFmtId="0" fontId="13" fillId="0" borderId="0" xfId="0" applyFont="1" applyFill="1"/>
    <xf numFmtId="0" fontId="14" fillId="3" borderId="0" xfId="0" applyFont="1" applyFill="1"/>
    <xf numFmtId="0" fontId="14" fillId="3" borderId="0" xfId="0" applyFont="1" applyFill="1" applyAlignment="1">
      <alignment horizontal="left"/>
    </xf>
    <xf numFmtId="0" fontId="15" fillId="3" borderId="0" xfId="0" applyFont="1" applyFill="1" applyAlignment="1">
      <alignment horizontal="left"/>
    </xf>
    <xf numFmtId="0" fontId="5" fillId="4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7" fillId="0" borderId="3" xfId="2" applyFont="1" applyBorder="1" applyAlignment="1">
      <alignment horizontal="left" indent="1"/>
    </xf>
    <xf numFmtId="3" fontId="7" fillId="2" borderId="3" xfId="1" applyNumberFormat="1" applyFont="1" applyFill="1" applyBorder="1" applyAlignment="1">
      <alignment horizontal="right"/>
    </xf>
    <xf numFmtId="0" fontId="6" fillId="6" borderId="3" xfId="0" applyFont="1" applyFill="1" applyBorder="1" applyAlignment="1">
      <alignment horizontal="left" indent="1"/>
    </xf>
    <xf numFmtId="3" fontId="6" fillId="6" borderId="3" xfId="0" applyNumberFormat="1" applyFont="1" applyFill="1" applyBorder="1" applyAlignment="1">
      <alignment horizontal="right"/>
    </xf>
    <xf numFmtId="0" fontId="6" fillId="6" borderId="2" xfId="0" applyFont="1" applyFill="1" applyBorder="1" applyAlignment="1">
      <alignment horizontal="left" indent="1"/>
    </xf>
    <xf numFmtId="3" fontId="6" fillId="6" borderId="2" xfId="0" applyNumberFormat="1" applyFont="1" applyFill="1" applyBorder="1" applyAlignment="1">
      <alignment horizontal="right"/>
    </xf>
    <xf numFmtId="0" fontId="17" fillId="2" borderId="0" xfId="2" applyFont="1" applyFill="1"/>
    <xf numFmtId="0" fontId="17" fillId="2" borderId="0" xfId="2" applyFont="1" applyFill="1" applyAlignment="1">
      <alignment horizontal="left" indent="4"/>
    </xf>
    <xf numFmtId="0" fontId="5" fillId="5" borderId="4" xfId="0" applyFont="1" applyFill="1" applyBorder="1" applyAlignment="1">
      <alignment horizontal="left" vertical="center" indent="1"/>
    </xf>
    <xf numFmtId="0" fontId="5" fillId="5" borderId="0" xfId="0" applyFont="1" applyFill="1" applyBorder="1" applyAlignment="1">
      <alignment horizontal="left" vertical="center" indent="1"/>
    </xf>
    <xf numFmtId="0" fontId="5" fillId="5" borderId="5" xfId="0" applyFont="1" applyFill="1" applyBorder="1" applyAlignment="1">
      <alignment horizontal="left" vertical="center" indent="1"/>
    </xf>
    <xf numFmtId="3" fontId="6" fillId="6" borderId="0" xfId="0" applyNumberFormat="1" applyFont="1" applyFill="1" applyBorder="1" applyAlignment="1">
      <alignment horizontal="right"/>
    </xf>
    <xf numFmtId="3" fontId="6" fillId="6" borderId="5" xfId="0" applyNumberFormat="1" applyFont="1" applyFill="1" applyBorder="1" applyAlignment="1">
      <alignment horizontal="right"/>
    </xf>
  </cellXfs>
  <cellStyles count="3">
    <cellStyle name="Millares" xfId="1" builtinId="3"/>
    <cellStyle name="Normal" xfId="0" builtinId="0"/>
    <cellStyle name="Normal 10" xfId="2" xr:uid="{00000000-0005-0000-0000-000002000000}"/>
  </cellStyles>
  <dxfs count="0"/>
  <tableStyles count="0" defaultTableStyle="TableStyleMedium9" defaultPivotStyle="PivotStyleLight16"/>
  <colors>
    <mruColors>
      <color rgb="FFC5D9F1"/>
      <color rgb="FF1722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1822174</xdr:colOff>
      <xdr:row>6</xdr:row>
      <xdr:rowOff>101329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372C1F2-9F0A-4DE5-9053-6128063624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065" y="0"/>
          <a:ext cx="1822174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0:I93"/>
  <sheetViews>
    <sheetView showGridLines="0" tabSelected="1" zoomScale="115" zoomScaleNormal="115" workbookViewId="0"/>
  </sheetViews>
  <sheetFormatPr baseColWidth="10" defaultColWidth="11.7109375" defaultRowHeight="14.25" x14ac:dyDescent="0.2"/>
  <cols>
    <col min="1" max="1" width="3.140625" style="2" customWidth="1"/>
    <col min="2" max="2" width="79.42578125" style="2" customWidth="1"/>
    <col min="3" max="9" width="11.7109375" style="2" customWidth="1"/>
    <col min="10" max="241" width="11.42578125" style="2" customWidth="1"/>
    <col min="242" max="242" width="59.7109375" style="2" customWidth="1"/>
    <col min="243" max="249" width="0" style="2" hidden="1" customWidth="1"/>
    <col min="250" max="250" width="13" style="2" customWidth="1"/>
    <col min="251" max="251" width="12.85546875" style="2" customWidth="1"/>
    <col min="252" max="252" width="13" style="2" customWidth="1"/>
    <col min="253" max="254" width="11.5703125" style="2" customWidth="1"/>
    <col min="255" max="16384" width="11.7109375" style="2"/>
  </cols>
  <sheetData>
    <row r="10" spans="2:9" x14ac:dyDescent="0.2">
      <c r="B10" s="6" t="s">
        <v>52</v>
      </c>
    </row>
    <row r="11" spans="2:9" x14ac:dyDescent="0.2">
      <c r="B11" s="7" t="s">
        <v>66</v>
      </c>
    </row>
    <row r="12" spans="2:9" x14ac:dyDescent="0.2">
      <c r="B12" s="8" t="s">
        <v>0</v>
      </c>
    </row>
    <row r="13" spans="2:9" s="3" customFormat="1" ht="12.75" x14ac:dyDescent="0.25">
      <c r="B13" s="9" t="s">
        <v>1</v>
      </c>
      <c r="C13" s="9">
        <v>2014</v>
      </c>
      <c r="D13" s="9">
        <v>2015</v>
      </c>
      <c r="E13" s="9">
        <v>2016</v>
      </c>
      <c r="F13" s="9">
        <v>2017</v>
      </c>
      <c r="G13" s="9">
        <v>2018</v>
      </c>
      <c r="H13" s="9">
        <v>2019</v>
      </c>
      <c r="I13" s="9">
        <v>2020</v>
      </c>
    </row>
    <row r="14" spans="2:9" s="10" customFormat="1" ht="5.25" customHeight="1" x14ac:dyDescent="0.25">
      <c r="B14" s="11"/>
      <c r="C14" s="11"/>
      <c r="D14" s="11"/>
      <c r="E14" s="11"/>
      <c r="F14" s="11"/>
      <c r="G14" s="11"/>
      <c r="H14" s="11"/>
      <c r="I14" s="11"/>
    </row>
    <row r="15" spans="2:9" s="4" customFormat="1" ht="12.75" x14ac:dyDescent="0.2">
      <c r="B15" s="20" t="s">
        <v>2</v>
      </c>
      <c r="C15" s="21"/>
      <c r="D15" s="21"/>
      <c r="E15" s="21"/>
      <c r="F15" s="21"/>
      <c r="G15" s="21"/>
      <c r="H15" s="21"/>
      <c r="I15" s="22"/>
    </row>
    <row r="16" spans="2:9" s="4" customFormat="1" ht="6.75" customHeight="1" x14ac:dyDescent="0.2">
      <c r="B16" s="12"/>
      <c r="C16" s="13"/>
      <c r="D16" s="13"/>
      <c r="E16" s="13"/>
      <c r="F16" s="13"/>
      <c r="G16" s="13"/>
      <c r="H16" s="13"/>
      <c r="I16" s="13"/>
    </row>
    <row r="17" spans="2:9" s="4" customFormat="1" ht="12.75" x14ac:dyDescent="0.2">
      <c r="B17" s="14" t="s">
        <v>67</v>
      </c>
      <c r="C17" s="15">
        <f t="shared" ref="C17:H17" si="0">+C18+C19+C20+SUM(C27:C31)</f>
        <v>8896.4423254499998</v>
      </c>
      <c r="D17" s="15">
        <f t="shared" si="0"/>
        <v>9192.1636276800018</v>
      </c>
      <c r="E17" s="15">
        <f t="shared" si="0"/>
        <v>9664.1505101799994</v>
      </c>
      <c r="F17" s="15">
        <f t="shared" si="0"/>
        <v>4567.6618962500006</v>
      </c>
      <c r="G17" s="15">
        <f t="shared" si="0"/>
        <v>4804.7369544399999</v>
      </c>
      <c r="H17" s="15">
        <f t="shared" si="0"/>
        <v>4880.2657982700002</v>
      </c>
      <c r="I17" s="15">
        <f t="shared" ref="I17" si="1">+I18+I19+I20+SUM(I27:I31)</f>
        <v>5457.5759155100004</v>
      </c>
    </row>
    <row r="18" spans="2:9" s="4" customFormat="1" ht="12.75" x14ac:dyDescent="0.2">
      <c r="B18" s="12" t="s">
        <v>3</v>
      </c>
      <c r="C18" s="13">
        <v>622.32591596999998</v>
      </c>
      <c r="D18" s="13">
        <v>631.23469360000001</v>
      </c>
      <c r="E18" s="13">
        <v>731.62249956999995</v>
      </c>
      <c r="F18" s="13">
        <v>332.05226950999997</v>
      </c>
      <c r="G18" s="13">
        <v>388.50967924999998</v>
      </c>
      <c r="H18" s="13">
        <v>401.14805776999998</v>
      </c>
      <c r="I18" s="13">
        <v>360.98655857</v>
      </c>
    </row>
    <row r="19" spans="2:9" s="4" customFormat="1" ht="12.75" x14ac:dyDescent="0.2">
      <c r="B19" s="12" t="s">
        <v>4</v>
      </c>
      <c r="C19" s="13">
        <v>954.82259522000004</v>
      </c>
      <c r="D19" s="13">
        <v>855.63223273000006</v>
      </c>
      <c r="E19" s="13">
        <v>803.86561954000001</v>
      </c>
      <c r="F19" s="13">
        <v>225.392472</v>
      </c>
      <c r="G19" s="13">
        <v>158.83347387000001</v>
      </c>
      <c r="H19" s="13">
        <v>125.11311944000001</v>
      </c>
      <c r="I19" s="13">
        <v>217.56633088999999</v>
      </c>
    </row>
    <row r="20" spans="2:9" s="4" customFormat="1" ht="12.75" x14ac:dyDescent="0.2">
      <c r="B20" s="12" t="s">
        <v>5</v>
      </c>
      <c r="C20" s="13">
        <f t="shared" ref="C20:H20" si="2">+C21+C25+C26</f>
        <v>7017.8697924499993</v>
      </c>
      <c r="D20" s="13">
        <f t="shared" si="2"/>
        <v>7396.1243019700005</v>
      </c>
      <c r="E20" s="13">
        <f t="shared" si="2"/>
        <v>7776.2792698499998</v>
      </c>
      <c r="F20" s="13">
        <f t="shared" si="2"/>
        <v>3725.2820091900003</v>
      </c>
      <c r="G20" s="13">
        <f t="shared" si="2"/>
        <v>3978.2598327999999</v>
      </c>
      <c r="H20" s="13">
        <f t="shared" si="2"/>
        <v>4058.6911951100001</v>
      </c>
      <c r="I20" s="13">
        <f t="shared" ref="I20" si="3">+I21+I25+I26</f>
        <v>4422.8372223799997</v>
      </c>
    </row>
    <row r="21" spans="2:9" s="4" customFormat="1" ht="12.75" x14ac:dyDescent="0.2">
      <c r="B21" s="12" t="s">
        <v>6</v>
      </c>
      <c r="C21" s="13">
        <f t="shared" ref="C21:H21" si="4">SUM(C22:C24)</f>
        <v>7162.5383459799996</v>
      </c>
      <c r="D21" s="13">
        <f t="shared" si="4"/>
        <v>7572.9557736300003</v>
      </c>
      <c r="E21" s="13">
        <f t="shared" si="4"/>
        <v>7958.4621619399995</v>
      </c>
      <c r="F21" s="13">
        <f t="shared" si="4"/>
        <v>3819.4387442100001</v>
      </c>
      <c r="G21" s="13">
        <f t="shared" si="4"/>
        <v>4072.7145555800003</v>
      </c>
      <c r="H21" s="13">
        <f t="shared" si="4"/>
        <v>4185.6929998400001</v>
      </c>
      <c r="I21" s="13">
        <f t="shared" ref="I21" si="5">SUM(I22:I24)</f>
        <v>4218.7071170999998</v>
      </c>
    </row>
    <row r="22" spans="2:9" s="4" customFormat="1" x14ac:dyDescent="0.2">
      <c r="B22" s="12" t="s">
        <v>65</v>
      </c>
      <c r="C22" s="13">
        <f>6985.71484521+81.08582204</f>
        <v>7066.8006672499996</v>
      </c>
      <c r="D22" s="13">
        <v>7437.9172701799998</v>
      </c>
      <c r="E22" s="13">
        <v>7767.7366856999997</v>
      </c>
      <c r="F22" s="13">
        <v>3714.7141390100001</v>
      </c>
      <c r="G22" s="13">
        <v>3954.54959426</v>
      </c>
      <c r="H22" s="13">
        <v>4037.9720836000001</v>
      </c>
      <c r="I22" s="13">
        <v>4073.1409530999999</v>
      </c>
    </row>
    <row r="23" spans="2:9" s="4" customFormat="1" x14ac:dyDescent="0.2">
      <c r="B23" s="12" t="s">
        <v>64</v>
      </c>
      <c r="C23" s="13">
        <f>34.28693009+1.86640033</f>
        <v>36.153330419999996</v>
      </c>
      <c r="D23" s="13">
        <v>43.161160969999997</v>
      </c>
      <c r="E23" s="13">
        <v>61.714799229999997</v>
      </c>
      <c r="F23" s="13">
        <v>19.39522053</v>
      </c>
      <c r="G23" s="13">
        <v>37.378692059999999</v>
      </c>
      <c r="H23" s="13">
        <v>37.359380139999999</v>
      </c>
      <c r="I23" s="13">
        <v>22.608420019999997</v>
      </c>
    </row>
    <row r="24" spans="2:9" s="4" customFormat="1" x14ac:dyDescent="0.2">
      <c r="B24" s="12" t="s">
        <v>63</v>
      </c>
      <c r="C24" s="13">
        <f>57.25158928+2.33275903</f>
        <v>59.584348309999996</v>
      </c>
      <c r="D24" s="13">
        <v>91.87734248000001</v>
      </c>
      <c r="E24" s="13">
        <v>129.01067700999999</v>
      </c>
      <c r="F24" s="13">
        <v>85.329384669999996</v>
      </c>
      <c r="G24" s="13">
        <v>80.786269259999997</v>
      </c>
      <c r="H24" s="13">
        <v>110.3615361</v>
      </c>
      <c r="I24" s="13">
        <v>122.95774397999999</v>
      </c>
    </row>
    <row r="25" spans="2:9" s="4" customFormat="1" ht="12.75" x14ac:dyDescent="0.2">
      <c r="B25" s="12" t="s">
        <v>7</v>
      </c>
      <c r="C25" s="13">
        <v>88.808425540000002</v>
      </c>
      <c r="D25" s="13">
        <v>87.44968870999999</v>
      </c>
      <c r="E25" s="13">
        <v>90.918891090000002</v>
      </c>
      <c r="F25" s="13">
        <v>54.117098310000003</v>
      </c>
      <c r="G25" s="13">
        <v>54.557941849999999</v>
      </c>
      <c r="H25" s="13">
        <v>56.872089129999999</v>
      </c>
      <c r="I25" s="13">
        <v>426.76907883999996</v>
      </c>
    </row>
    <row r="26" spans="2:9" s="4" customFormat="1" ht="12.75" x14ac:dyDescent="0.2">
      <c r="B26" s="12" t="s">
        <v>8</v>
      </c>
      <c r="C26" s="13">
        <v>-233.47697907</v>
      </c>
      <c r="D26" s="13">
        <v>-264.28116037000001</v>
      </c>
      <c r="E26" s="13">
        <v>-273.10178317999998</v>
      </c>
      <c r="F26" s="13">
        <v>-148.27383333</v>
      </c>
      <c r="G26" s="13">
        <v>-149.01266462999999</v>
      </c>
      <c r="H26" s="13">
        <v>-183.87389386000001</v>
      </c>
      <c r="I26" s="13">
        <v>-222.63897356000001</v>
      </c>
    </row>
    <row r="27" spans="2:9" s="4" customFormat="1" ht="12.75" x14ac:dyDescent="0.2">
      <c r="B27" s="12" t="s">
        <v>9</v>
      </c>
      <c r="C27" s="13">
        <v>54.432920000000003</v>
      </c>
      <c r="D27" s="13">
        <v>53.972294210000001</v>
      </c>
      <c r="E27" s="13">
        <v>53.379691809999997</v>
      </c>
      <c r="F27" s="13">
        <v>41.582703029999998</v>
      </c>
      <c r="G27" s="13">
        <v>23.81686603</v>
      </c>
      <c r="H27" s="13">
        <v>38.070762590000001</v>
      </c>
      <c r="I27" s="13">
        <v>70.326594599999993</v>
      </c>
    </row>
    <row r="28" spans="2:9" s="4" customFormat="1" ht="12.75" x14ac:dyDescent="0.2">
      <c r="B28" s="12" t="s">
        <v>10</v>
      </c>
      <c r="C28" s="13">
        <v>0.93090808999999997</v>
      </c>
      <c r="D28" s="13">
        <v>0.67975687000000007</v>
      </c>
      <c r="E28" s="13">
        <v>2.8429652500000002</v>
      </c>
      <c r="F28" s="13">
        <v>8.3101251900000008</v>
      </c>
      <c r="G28" s="13">
        <v>9.5677713200000003</v>
      </c>
      <c r="H28" s="13">
        <v>4.26005053</v>
      </c>
      <c r="I28" s="13">
        <v>3.3297833699999999</v>
      </c>
    </row>
    <row r="29" spans="2:9" s="4" customFormat="1" ht="12.75" x14ac:dyDescent="0.2">
      <c r="B29" s="12" t="s">
        <v>11</v>
      </c>
      <c r="C29" s="13">
        <v>7.0733669199999998</v>
      </c>
      <c r="D29" s="13">
        <v>12.68360914</v>
      </c>
      <c r="E29" s="13">
        <v>38.619836800000002</v>
      </c>
      <c r="F29" s="13">
        <v>58.353518039999997</v>
      </c>
      <c r="G29" s="13">
        <v>63.36977074</v>
      </c>
      <c r="H29" s="13">
        <v>76.501682869999996</v>
      </c>
      <c r="I29" s="13">
        <v>216.95306081000001</v>
      </c>
    </row>
    <row r="30" spans="2:9" s="4" customFormat="1" ht="12.75" x14ac:dyDescent="0.2">
      <c r="B30" s="12" t="s">
        <v>12</v>
      </c>
      <c r="C30" s="13">
        <v>198.58361214000001</v>
      </c>
      <c r="D30" s="13">
        <v>204.08097777</v>
      </c>
      <c r="E30" s="13">
        <v>223.09775667</v>
      </c>
      <c r="F30" s="13">
        <v>159.41962576</v>
      </c>
      <c r="G30" s="13">
        <v>165.81171284999999</v>
      </c>
      <c r="H30" s="13">
        <v>158.0309015</v>
      </c>
      <c r="I30" s="13">
        <v>148.97931540000002</v>
      </c>
    </row>
    <row r="31" spans="2:9" s="4" customFormat="1" ht="12.75" x14ac:dyDescent="0.2">
      <c r="B31" s="12" t="s">
        <v>13</v>
      </c>
      <c r="C31" s="13">
        <v>40.403214660000003</v>
      </c>
      <c r="D31" s="13">
        <v>37.755761389999996</v>
      </c>
      <c r="E31" s="13">
        <v>34.442870689999999</v>
      </c>
      <c r="F31" s="13">
        <v>17.26917353</v>
      </c>
      <c r="G31" s="13">
        <v>16.567847579999999</v>
      </c>
      <c r="H31" s="13">
        <v>18.450028459999999</v>
      </c>
      <c r="I31" s="13">
        <v>16.59704949</v>
      </c>
    </row>
    <row r="32" spans="2:9" s="4" customFormat="1" ht="6.75" customHeight="1" x14ac:dyDescent="0.2">
      <c r="B32" s="12"/>
      <c r="C32" s="13"/>
      <c r="D32" s="13"/>
      <c r="E32" s="13"/>
      <c r="F32" s="13"/>
      <c r="G32" s="13"/>
      <c r="H32" s="13"/>
      <c r="I32" s="13"/>
    </row>
    <row r="33" spans="2:9" s="5" customFormat="1" ht="12.75" x14ac:dyDescent="0.2">
      <c r="B33" s="14" t="s">
        <v>68</v>
      </c>
      <c r="C33" s="15">
        <f t="shared" ref="C33:H33" si="6">+C34+SUM(C41:C47)</f>
        <v>8039.9390921899994</v>
      </c>
      <c r="D33" s="15">
        <f t="shared" si="6"/>
        <v>8295.0787005599996</v>
      </c>
      <c r="E33" s="15">
        <f t="shared" si="6"/>
        <v>8685.5011842900003</v>
      </c>
      <c r="F33" s="15">
        <f t="shared" si="6"/>
        <v>4236.1283632300001</v>
      </c>
      <c r="G33" s="15">
        <f t="shared" si="6"/>
        <v>4467.5471286100001</v>
      </c>
      <c r="H33" s="15">
        <f t="shared" si="6"/>
        <v>4491.0244715400004</v>
      </c>
      <c r="I33" s="15">
        <f t="shared" ref="I33" si="7">+I34+SUM(I41:I47)</f>
        <v>5052.490364960001</v>
      </c>
    </row>
    <row r="34" spans="2:9" s="4" customFormat="1" ht="12.75" x14ac:dyDescent="0.2">
      <c r="B34" s="12" t="s">
        <v>14</v>
      </c>
      <c r="C34" s="13">
        <f t="shared" ref="C34:H34" si="8">SUM(C35:C37)+SUM(C38:C40)</f>
        <v>6598.6022458999996</v>
      </c>
      <c r="D34" s="13">
        <f t="shared" si="8"/>
        <v>6976.6196497300007</v>
      </c>
      <c r="E34" s="13">
        <f t="shared" si="8"/>
        <v>7406.5937405200002</v>
      </c>
      <c r="F34" s="13">
        <f t="shared" si="8"/>
        <v>3699.78950373</v>
      </c>
      <c r="G34" s="13">
        <f t="shared" si="8"/>
        <v>3853.2978847499999</v>
      </c>
      <c r="H34" s="13">
        <f t="shared" si="8"/>
        <v>3703.5069954700002</v>
      </c>
      <c r="I34" s="13">
        <f t="shared" ref="I34" si="9">SUM(I35:I37)+SUM(I38:I40)</f>
        <v>3583.4490351500008</v>
      </c>
    </row>
    <row r="35" spans="2:9" s="4" customFormat="1" ht="12.75" x14ac:dyDescent="0.2">
      <c r="B35" s="12" t="s">
        <v>15</v>
      </c>
      <c r="C35" s="13">
        <v>90.932063959999994</v>
      </c>
      <c r="D35" s="13">
        <v>188.76730397</v>
      </c>
      <c r="E35" s="13">
        <v>177.20413876000001</v>
      </c>
      <c r="F35" s="13">
        <v>71.468362549999995</v>
      </c>
      <c r="G35" s="13">
        <v>75.340133069999993</v>
      </c>
      <c r="H35" s="13">
        <v>135.77991971</v>
      </c>
      <c r="I35" s="13">
        <v>316.52638574000002</v>
      </c>
    </row>
    <row r="36" spans="2:9" s="4" customFormat="1" ht="12.75" x14ac:dyDescent="0.2">
      <c r="B36" s="12" t="s">
        <v>16</v>
      </c>
      <c r="C36" s="13">
        <v>1498.9768579199999</v>
      </c>
      <c r="D36" s="13">
        <v>1322.7224246500002</v>
      </c>
      <c r="E36" s="13">
        <v>1288.1874860999999</v>
      </c>
      <c r="F36" s="13">
        <v>544.56409896000002</v>
      </c>
      <c r="G36" s="13">
        <v>623.88385865999999</v>
      </c>
      <c r="H36" s="13">
        <v>631.95457843999998</v>
      </c>
      <c r="I36" s="13">
        <v>881.06944598000007</v>
      </c>
    </row>
    <row r="37" spans="2:9" s="4" customFormat="1" ht="12.75" x14ac:dyDescent="0.2">
      <c r="B37" s="12" t="s">
        <v>17</v>
      </c>
      <c r="C37" s="13">
        <v>354.99875831000003</v>
      </c>
      <c r="D37" s="13">
        <v>120.05578901000001</v>
      </c>
      <c r="E37" s="13">
        <v>16.47533868</v>
      </c>
      <c r="F37" s="13">
        <v>5.2635813899999997</v>
      </c>
      <c r="G37" s="13">
        <v>6.3418814899999996</v>
      </c>
      <c r="H37" s="13">
        <v>56.97418553</v>
      </c>
      <c r="I37" s="13">
        <v>55.525326700000001</v>
      </c>
    </row>
    <row r="38" spans="2:9" s="4" customFormat="1" ht="12.75" x14ac:dyDescent="0.2">
      <c r="B38" s="12" t="s">
        <v>18</v>
      </c>
      <c r="C38" s="13">
        <v>63.40855586</v>
      </c>
      <c r="D38" s="13">
        <v>72.355122049999991</v>
      </c>
      <c r="E38" s="13">
        <v>81.295319329999998</v>
      </c>
      <c r="F38" s="13">
        <v>43.007972549999998</v>
      </c>
      <c r="G38" s="13">
        <v>58.931286649999997</v>
      </c>
      <c r="H38" s="13">
        <v>56.373232850000001</v>
      </c>
      <c r="I38" s="13">
        <v>39.410279389999999</v>
      </c>
    </row>
    <row r="39" spans="2:9" s="4" customFormat="1" ht="12.75" x14ac:dyDescent="0.2">
      <c r="B39" s="12" t="s">
        <v>53</v>
      </c>
      <c r="C39" s="13">
        <v>4343.3839944199999</v>
      </c>
      <c r="D39" s="13">
        <v>4959.5511679900001</v>
      </c>
      <c r="E39" s="13">
        <v>5460.13389224</v>
      </c>
      <c r="F39" s="13">
        <v>2772.1200762799999</v>
      </c>
      <c r="G39" s="13">
        <v>2775.8174973499999</v>
      </c>
      <c r="H39" s="13">
        <v>2508.0318991300001</v>
      </c>
      <c r="I39" s="13">
        <v>2010.00147947</v>
      </c>
    </row>
    <row r="40" spans="2:9" s="4" customFormat="1" ht="12.75" x14ac:dyDescent="0.2">
      <c r="B40" s="12" t="s">
        <v>19</v>
      </c>
      <c r="C40" s="13">
        <v>246.90201543000001</v>
      </c>
      <c r="D40" s="13">
        <v>313.16784206</v>
      </c>
      <c r="E40" s="13">
        <v>383.29756541</v>
      </c>
      <c r="F40" s="13">
        <v>263.36541199999999</v>
      </c>
      <c r="G40" s="13">
        <v>312.98322753000002</v>
      </c>
      <c r="H40" s="13">
        <v>314.39317980999999</v>
      </c>
      <c r="I40" s="13">
        <v>280.91611786999999</v>
      </c>
    </row>
    <row r="41" spans="2:9" s="4" customFormat="1" ht="12.75" x14ac:dyDescent="0.2">
      <c r="B41" s="12" t="s">
        <v>20</v>
      </c>
      <c r="C41" s="13">
        <v>0.80072454000000004</v>
      </c>
      <c r="D41" s="13">
        <v>0.74640920999999993</v>
      </c>
      <c r="E41" s="13">
        <v>0.56917249000000003</v>
      </c>
      <c r="F41" s="13">
        <v>5.2970450000000002E-2</v>
      </c>
      <c r="G41" s="13">
        <v>5.526404E-2</v>
      </c>
      <c r="H41" s="13">
        <v>5.1252560000000003E-2</v>
      </c>
      <c r="I41" s="13">
        <v>8.3004259999999996E-2</v>
      </c>
    </row>
    <row r="42" spans="2:9" s="4" customFormat="1" ht="12.75" x14ac:dyDescent="0.2">
      <c r="B42" s="12" t="s">
        <v>54</v>
      </c>
      <c r="C42" s="13">
        <v>113.36574717000001</v>
      </c>
      <c r="D42" s="13">
        <v>23.848980350000001</v>
      </c>
      <c r="E42" s="13">
        <v>16.908813810000002</v>
      </c>
      <c r="F42" s="13"/>
      <c r="G42" s="13"/>
      <c r="H42" s="13">
        <v>92.633753040000002</v>
      </c>
      <c r="I42" s="13">
        <v>294.39685517000004</v>
      </c>
    </row>
    <row r="43" spans="2:9" s="4" customFormat="1" ht="12.75" x14ac:dyDescent="0.2">
      <c r="B43" s="12" t="s">
        <v>21</v>
      </c>
      <c r="C43" s="13">
        <v>735.26426583</v>
      </c>
      <c r="D43" s="13">
        <v>811.15795560000004</v>
      </c>
      <c r="E43" s="13">
        <v>790.36135440999999</v>
      </c>
      <c r="F43" s="13">
        <v>245.28086812999999</v>
      </c>
      <c r="G43" s="13">
        <v>336.41404841000002</v>
      </c>
      <c r="H43" s="13">
        <v>406.78112288</v>
      </c>
      <c r="I43" s="13">
        <v>880.03657285999998</v>
      </c>
    </row>
    <row r="44" spans="2:9" s="4" customFormat="1" ht="12.75" x14ac:dyDescent="0.2">
      <c r="B44" s="12" t="s">
        <v>22</v>
      </c>
      <c r="C44" s="13">
        <v>174.57263266000001</v>
      </c>
      <c r="D44" s="13">
        <v>138.05893467999999</v>
      </c>
      <c r="E44" s="13">
        <v>171.91398383000001</v>
      </c>
      <c r="F44" s="13">
        <v>104.94160028</v>
      </c>
      <c r="G44" s="13">
        <v>78.020458910000002</v>
      </c>
      <c r="H44" s="13">
        <v>112.46485876</v>
      </c>
      <c r="I44" s="13">
        <v>144.41870735000001</v>
      </c>
    </row>
    <row r="45" spans="2:9" s="4" customFormat="1" ht="12.75" x14ac:dyDescent="0.2">
      <c r="B45" s="12" t="s">
        <v>23</v>
      </c>
      <c r="C45" s="13">
        <v>78.527541580000005</v>
      </c>
      <c r="D45" s="13">
        <v>79.480721299999985</v>
      </c>
      <c r="E45" s="13">
        <v>82.373460530000003</v>
      </c>
      <c r="F45" s="13">
        <v>49.204245829999998</v>
      </c>
      <c r="G45" s="13">
        <v>53.704976430000002</v>
      </c>
      <c r="H45" s="13">
        <v>55.870991279999998</v>
      </c>
      <c r="I45" s="13">
        <v>57.23854669</v>
      </c>
    </row>
    <row r="46" spans="2:9" s="4" customFormat="1" ht="12.75" x14ac:dyDescent="0.2">
      <c r="B46" s="12" t="s">
        <v>24</v>
      </c>
      <c r="C46" s="13">
        <v>259.84287028</v>
      </c>
      <c r="D46" s="13">
        <v>187.19284071000001</v>
      </c>
      <c r="E46" s="13">
        <v>111.05394836000001</v>
      </c>
      <c r="F46" s="13">
        <v>21.046708580000001</v>
      </c>
      <c r="G46" s="13">
        <v>14.041048139999999</v>
      </c>
      <c r="H46" s="13">
        <v>7.0264693600000001</v>
      </c>
      <c r="I46" s="13">
        <v>0</v>
      </c>
    </row>
    <row r="47" spans="2:9" s="4" customFormat="1" ht="12.75" x14ac:dyDescent="0.2">
      <c r="B47" s="12" t="s">
        <v>25</v>
      </c>
      <c r="C47" s="13">
        <v>78.963064230000001</v>
      </c>
      <c r="D47" s="13">
        <v>77.97320898000001</v>
      </c>
      <c r="E47" s="13">
        <v>105.72671034</v>
      </c>
      <c r="F47" s="13">
        <v>115.81246623</v>
      </c>
      <c r="G47" s="13">
        <v>132.01344793000001</v>
      </c>
      <c r="H47" s="13">
        <v>112.68902819</v>
      </c>
      <c r="I47" s="13">
        <v>92.867643479999998</v>
      </c>
    </row>
    <row r="48" spans="2:9" s="4" customFormat="1" ht="6.75" customHeight="1" x14ac:dyDescent="0.2">
      <c r="B48" s="12"/>
      <c r="C48" s="13"/>
      <c r="D48" s="13"/>
      <c r="E48" s="13"/>
      <c r="F48" s="13"/>
      <c r="G48" s="13"/>
      <c r="H48" s="13"/>
      <c r="I48" s="13"/>
    </row>
    <row r="49" spans="2:9" s="5" customFormat="1" ht="12.75" x14ac:dyDescent="0.2">
      <c r="B49" s="14" t="s">
        <v>69</v>
      </c>
      <c r="C49" s="15">
        <f t="shared" ref="C49:H49" si="10">SUM(C50:C54)</f>
        <v>856.50323313000013</v>
      </c>
      <c r="D49" s="15">
        <f t="shared" si="10"/>
        <v>897.08492704000003</v>
      </c>
      <c r="E49" s="15">
        <f t="shared" si="10"/>
        <v>978.64932590000001</v>
      </c>
      <c r="F49" s="15">
        <f t="shared" si="10"/>
        <v>331.53353301999999</v>
      </c>
      <c r="G49" s="15">
        <f t="shared" si="10"/>
        <v>337.18982582999996</v>
      </c>
      <c r="H49" s="15">
        <f t="shared" si="10"/>
        <v>389.24132672999997</v>
      </c>
      <c r="I49" s="15">
        <f t="shared" ref="I49" si="11">SUM(I50:I54)</f>
        <v>405.08555054999999</v>
      </c>
    </row>
    <row r="50" spans="2:9" s="4" customFormat="1" ht="12.75" x14ac:dyDescent="0.2">
      <c r="B50" s="12" t="s">
        <v>26</v>
      </c>
      <c r="C50" s="13">
        <v>633.30694000000005</v>
      </c>
      <c r="D50" s="13">
        <v>704.09374000000003</v>
      </c>
      <c r="E50" s="13">
        <v>744.28880000000004</v>
      </c>
      <c r="F50" s="13">
        <v>262.73637000000002</v>
      </c>
      <c r="G50" s="13">
        <v>277.15406999999999</v>
      </c>
      <c r="H50" s="13">
        <v>336.49858</v>
      </c>
      <c r="I50" s="13">
        <v>355.22448000000003</v>
      </c>
    </row>
    <row r="51" spans="2:9" s="4" customFormat="1" ht="12.75" x14ac:dyDescent="0.2">
      <c r="B51" s="12" t="s">
        <v>27</v>
      </c>
      <c r="C51" s="13">
        <v>9.9261355400000006</v>
      </c>
      <c r="D51" s="13">
        <v>4.6200710999999988</v>
      </c>
      <c r="E51" s="13">
        <v>4.6199817100000002</v>
      </c>
      <c r="F51" s="13">
        <v>9.4479793000000001</v>
      </c>
      <c r="G51" s="13">
        <v>13.439035499999999</v>
      </c>
      <c r="H51" s="13">
        <v>1.27988535</v>
      </c>
      <c r="I51" s="13">
        <v>10.014764810000001</v>
      </c>
    </row>
    <row r="52" spans="2:9" s="4" customFormat="1" ht="12.75" x14ac:dyDescent="0.2">
      <c r="B52" s="12" t="s">
        <v>28</v>
      </c>
      <c r="C52" s="13">
        <v>0</v>
      </c>
      <c r="D52" s="13"/>
      <c r="E52" s="13"/>
      <c r="F52" s="13"/>
      <c r="G52" s="13"/>
      <c r="H52" s="13"/>
      <c r="I52" s="13"/>
    </row>
    <row r="53" spans="2:9" s="4" customFormat="1" ht="12.75" x14ac:dyDescent="0.2">
      <c r="B53" s="12" t="s">
        <v>29</v>
      </c>
      <c r="C53" s="13">
        <v>92.938521399999999</v>
      </c>
      <c r="D53" s="13">
        <v>104.97168499999999</v>
      </c>
      <c r="E53" s="13">
        <v>113.31162789</v>
      </c>
      <c r="F53" s="13">
        <v>36.626966369999998</v>
      </c>
      <c r="G53" s="13">
        <v>32.789445110000003</v>
      </c>
      <c r="H53" s="13">
        <v>34.170072320000003</v>
      </c>
      <c r="I53" s="13">
        <v>38.547041239999999</v>
      </c>
    </row>
    <row r="54" spans="2:9" s="4" customFormat="1" ht="12.75" x14ac:dyDescent="0.2">
      <c r="B54" s="12" t="s">
        <v>30</v>
      </c>
      <c r="C54" s="13">
        <v>120.33163619</v>
      </c>
      <c r="D54" s="13">
        <v>83.399430939999988</v>
      </c>
      <c r="E54" s="13">
        <v>116.4289163</v>
      </c>
      <c r="F54" s="13">
        <v>22.722217350000001</v>
      </c>
      <c r="G54" s="13">
        <v>13.807275219999999</v>
      </c>
      <c r="H54" s="13">
        <v>17.29278906</v>
      </c>
      <c r="I54" s="13">
        <v>1.2992645</v>
      </c>
    </row>
    <row r="55" spans="2:9" s="4" customFormat="1" ht="5.25" customHeight="1" x14ac:dyDescent="0.2">
      <c r="B55" s="12"/>
      <c r="C55" s="13"/>
      <c r="D55" s="13"/>
      <c r="E55" s="13"/>
      <c r="F55" s="13"/>
      <c r="G55" s="13"/>
      <c r="H55" s="13"/>
      <c r="I55" s="13"/>
    </row>
    <row r="56" spans="2:9" s="5" customFormat="1" ht="12.75" x14ac:dyDescent="0.2">
      <c r="B56" s="14" t="s">
        <v>70</v>
      </c>
      <c r="C56" s="15">
        <f t="shared" ref="C56:H56" si="12">+C33+C49</f>
        <v>8896.4423253200002</v>
      </c>
      <c r="D56" s="15">
        <f t="shared" si="12"/>
        <v>9192.163627599999</v>
      </c>
      <c r="E56" s="15">
        <f t="shared" si="12"/>
        <v>9664.1505101900002</v>
      </c>
      <c r="F56" s="15">
        <f t="shared" si="12"/>
        <v>4567.6618962499997</v>
      </c>
      <c r="G56" s="15">
        <f t="shared" si="12"/>
        <v>4804.7369544399999</v>
      </c>
      <c r="H56" s="15">
        <f t="shared" si="12"/>
        <v>4880.2657982700002</v>
      </c>
      <c r="I56" s="15">
        <f t="shared" ref="I56" si="13">+I33+I49</f>
        <v>5457.5759155100013</v>
      </c>
    </row>
    <row r="57" spans="2:9" s="4" customFormat="1" ht="12.75" x14ac:dyDescent="0.2">
      <c r="B57" s="12" t="s">
        <v>31</v>
      </c>
      <c r="C57" s="13">
        <v>84.872874580000001</v>
      </c>
      <c r="D57" s="13">
        <v>80.447576659999996</v>
      </c>
      <c r="E57" s="13">
        <v>85.233749079999996</v>
      </c>
      <c r="F57" s="13">
        <v>95.182570670000004</v>
      </c>
      <c r="G57" s="13">
        <v>80.332851340000005</v>
      </c>
      <c r="H57" s="13">
        <v>80.399431230000005</v>
      </c>
      <c r="I57" s="13">
        <v>65.116229399999995</v>
      </c>
    </row>
    <row r="58" spans="2:9" s="4" customFormat="1" ht="12.75" x14ac:dyDescent="0.2">
      <c r="B58" s="12" t="s">
        <v>32</v>
      </c>
      <c r="C58" s="13">
        <v>13184.71244474</v>
      </c>
      <c r="D58" s="13">
        <v>14766.849882469998</v>
      </c>
      <c r="E58" s="13">
        <v>16331.503911960001</v>
      </c>
      <c r="F58" s="13">
        <v>7643.7986560999998</v>
      </c>
      <c r="G58" s="13">
        <v>7588.9295845500001</v>
      </c>
      <c r="H58" s="13">
        <v>7910.1314226900004</v>
      </c>
      <c r="I58" s="13">
        <v>7990.6410714100002</v>
      </c>
    </row>
    <row r="59" spans="2:9" s="4" customFormat="1" ht="7.5" customHeight="1" x14ac:dyDescent="0.2">
      <c r="B59" s="12"/>
      <c r="C59" s="13"/>
      <c r="D59" s="13"/>
      <c r="E59" s="13"/>
      <c r="F59" s="13"/>
      <c r="G59" s="13"/>
      <c r="H59" s="13"/>
      <c r="I59" s="13"/>
    </row>
    <row r="60" spans="2:9" s="4" customFormat="1" ht="12.75" x14ac:dyDescent="0.2">
      <c r="B60" s="14" t="s">
        <v>71</v>
      </c>
      <c r="C60" s="23"/>
      <c r="D60" s="23"/>
      <c r="E60" s="23"/>
      <c r="F60" s="23"/>
      <c r="G60" s="23"/>
      <c r="H60" s="23"/>
      <c r="I60" s="24"/>
    </row>
    <row r="61" spans="2:9" s="4" customFormat="1" ht="12.75" x14ac:dyDescent="0.2">
      <c r="B61" s="12" t="s">
        <v>33</v>
      </c>
      <c r="C61" s="13">
        <v>1006.44041106</v>
      </c>
      <c r="D61" s="13">
        <v>986.93973254999992</v>
      </c>
      <c r="E61" s="13">
        <v>1013.95296853</v>
      </c>
      <c r="F61" s="13">
        <v>545.76553720000004</v>
      </c>
      <c r="G61" s="13">
        <v>556.20314056999996</v>
      </c>
      <c r="H61" s="13">
        <v>583.07168190000004</v>
      </c>
      <c r="I61" s="13">
        <v>608.74264807000009</v>
      </c>
    </row>
    <row r="62" spans="2:9" s="4" customFormat="1" ht="12.75" x14ac:dyDescent="0.2">
      <c r="B62" s="12" t="s">
        <v>34</v>
      </c>
      <c r="C62" s="13">
        <v>-208.70820928000001</v>
      </c>
      <c r="D62" s="13">
        <v>-243.89290233</v>
      </c>
      <c r="E62" s="13">
        <v>-238.15829545</v>
      </c>
      <c r="F62" s="13">
        <v>-130.92493705000001</v>
      </c>
      <c r="G62" s="13">
        <v>-147.00313815999999</v>
      </c>
      <c r="H62" s="13">
        <v>-161.59856121000001</v>
      </c>
      <c r="I62" s="13">
        <v>-194.82730565</v>
      </c>
    </row>
    <row r="63" spans="2:9" s="5" customFormat="1" ht="12.75" x14ac:dyDescent="0.2">
      <c r="B63" s="14" t="s">
        <v>35</v>
      </c>
      <c r="C63" s="15">
        <f t="shared" ref="C63:H63" si="14">+C61+C62</f>
        <v>797.73220177999997</v>
      </c>
      <c r="D63" s="15">
        <f t="shared" si="14"/>
        <v>743.04683021999995</v>
      </c>
      <c r="E63" s="15">
        <f t="shared" si="14"/>
        <v>775.79467308000005</v>
      </c>
      <c r="F63" s="15">
        <f t="shared" si="14"/>
        <v>414.84060015</v>
      </c>
      <c r="G63" s="15">
        <f t="shared" si="14"/>
        <v>409.20000240999997</v>
      </c>
      <c r="H63" s="15">
        <f t="shared" si="14"/>
        <v>421.47312069000003</v>
      </c>
      <c r="I63" s="15">
        <f t="shared" ref="I63" si="15">+I61+I62</f>
        <v>413.91534242000012</v>
      </c>
    </row>
    <row r="64" spans="2:9" s="5" customFormat="1" ht="12.75" x14ac:dyDescent="0.2">
      <c r="B64" s="12" t="s">
        <v>36</v>
      </c>
      <c r="C64" s="13">
        <v>64.133054709999996</v>
      </c>
      <c r="D64" s="13">
        <v>72.168587510000009</v>
      </c>
      <c r="E64" s="13">
        <v>71.883400010000003</v>
      </c>
      <c r="F64" s="13">
        <v>46.519735300000001</v>
      </c>
      <c r="G64" s="13">
        <v>73.414840929999997</v>
      </c>
      <c r="H64" s="13">
        <v>89.792161750000005</v>
      </c>
      <c r="I64" s="13">
        <v>42.414005509999996</v>
      </c>
    </row>
    <row r="65" spans="2:9" s="5" customFormat="1" ht="12.75" x14ac:dyDescent="0.2">
      <c r="B65" s="12" t="s">
        <v>37</v>
      </c>
      <c r="C65" s="13">
        <v>-29.755518729999999</v>
      </c>
      <c r="D65" s="13">
        <v>-38.248057809999999</v>
      </c>
      <c r="E65" s="13">
        <v>-45.809017930000003</v>
      </c>
      <c r="F65" s="13">
        <v>-31.83636465</v>
      </c>
      <c r="G65" s="13">
        <v>-42.908789720000001</v>
      </c>
      <c r="H65" s="13">
        <v>-50.354401199999998</v>
      </c>
      <c r="I65" s="13">
        <v>-22.208176519999999</v>
      </c>
    </row>
    <row r="66" spans="2:9" s="5" customFormat="1" ht="12.75" x14ac:dyDescent="0.2">
      <c r="B66" s="14" t="s">
        <v>38</v>
      </c>
      <c r="C66" s="15">
        <f t="shared" ref="C66:H66" si="16">+C63+C64+C65</f>
        <v>832.10973776000003</v>
      </c>
      <c r="D66" s="15">
        <f t="shared" si="16"/>
        <v>776.96735991999992</v>
      </c>
      <c r="E66" s="15">
        <f t="shared" si="16"/>
        <v>801.86905516000002</v>
      </c>
      <c r="F66" s="15">
        <f t="shared" si="16"/>
        <v>429.52397079999997</v>
      </c>
      <c r="G66" s="15">
        <f t="shared" si="16"/>
        <v>439.70605361999998</v>
      </c>
      <c r="H66" s="15">
        <f t="shared" si="16"/>
        <v>460.91088124000004</v>
      </c>
      <c r="I66" s="15">
        <f t="shared" ref="I66" si="17">+I63+I64+I65</f>
        <v>434.1211714100001</v>
      </c>
    </row>
    <row r="67" spans="2:9" s="5" customFormat="1" ht="12.75" x14ac:dyDescent="0.2">
      <c r="B67" s="12" t="s">
        <v>39</v>
      </c>
      <c r="C67" s="13">
        <v>162.25727430000001</v>
      </c>
      <c r="D67" s="13">
        <v>155.72387619</v>
      </c>
      <c r="E67" s="13">
        <v>198.45732454</v>
      </c>
      <c r="F67" s="13">
        <v>95.116951950000001</v>
      </c>
      <c r="G67" s="13">
        <v>108.83849643000001</v>
      </c>
      <c r="H67" s="13">
        <v>106.95119843000001</v>
      </c>
      <c r="I67" s="13">
        <v>177.25374078000002</v>
      </c>
    </row>
    <row r="68" spans="2:9" s="5" customFormat="1" ht="12.75" x14ac:dyDescent="0.2">
      <c r="B68" s="12" t="s">
        <v>40</v>
      </c>
      <c r="C68" s="13">
        <v>-219.94119900999999</v>
      </c>
      <c r="D68" s="13">
        <v>-211.6182651</v>
      </c>
      <c r="E68" s="13">
        <v>-248.78667901</v>
      </c>
      <c r="F68" s="13">
        <v>-160.13482493000001</v>
      </c>
      <c r="G68" s="13">
        <v>-171.94142166</v>
      </c>
      <c r="H68" s="13">
        <v>-187.63077053999999</v>
      </c>
      <c r="I68" s="13">
        <v>-241.00548588999999</v>
      </c>
    </row>
    <row r="69" spans="2:9" s="5" customFormat="1" ht="12.75" x14ac:dyDescent="0.2">
      <c r="B69" s="14" t="s">
        <v>41</v>
      </c>
      <c r="C69" s="15">
        <f t="shared" ref="C69:H69" si="18">+C66+C67+C68</f>
        <v>774.42581304999999</v>
      </c>
      <c r="D69" s="15">
        <f t="shared" si="18"/>
        <v>721.07297100999983</v>
      </c>
      <c r="E69" s="15">
        <f t="shared" si="18"/>
        <v>751.53970069000002</v>
      </c>
      <c r="F69" s="15">
        <f t="shared" si="18"/>
        <v>364.50609781999992</v>
      </c>
      <c r="G69" s="15">
        <f t="shared" si="18"/>
        <v>376.60312838999999</v>
      </c>
      <c r="H69" s="15">
        <f t="shared" si="18"/>
        <v>380.23130913000011</v>
      </c>
      <c r="I69" s="15">
        <f t="shared" ref="I69" si="19">+I66+I67+I68</f>
        <v>370.36942630000016</v>
      </c>
    </row>
    <row r="70" spans="2:9" s="5" customFormat="1" ht="12.75" x14ac:dyDescent="0.2">
      <c r="B70" s="12" t="s">
        <v>42</v>
      </c>
      <c r="C70" s="13">
        <v>-604.28524985000001</v>
      </c>
      <c r="D70" s="13">
        <v>-606.04304604000004</v>
      </c>
      <c r="E70" s="13">
        <v>-567.47004952999998</v>
      </c>
      <c r="F70" s="13">
        <v>-315.47277020000001</v>
      </c>
      <c r="G70" s="13">
        <v>-352.80503913000001</v>
      </c>
      <c r="H70" s="13">
        <v>-336.163569</v>
      </c>
      <c r="I70" s="13">
        <v>-303.71008131999997</v>
      </c>
    </row>
    <row r="71" spans="2:9" s="5" customFormat="1" ht="12.75" x14ac:dyDescent="0.2">
      <c r="B71" s="14" t="s">
        <v>43</v>
      </c>
      <c r="C71" s="15">
        <f t="shared" ref="C71:H71" si="20">+C69+C70</f>
        <v>170.14056319999997</v>
      </c>
      <c r="D71" s="15">
        <f t="shared" si="20"/>
        <v>115.0299249699998</v>
      </c>
      <c r="E71" s="15">
        <f t="shared" si="20"/>
        <v>184.06965116000003</v>
      </c>
      <c r="F71" s="15">
        <f t="shared" si="20"/>
        <v>49.033327619999909</v>
      </c>
      <c r="G71" s="15">
        <f t="shared" si="20"/>
        <v>23.798089259999983</v>
      </c>
      <c r="H71" s="15">
        <f t="shared" si="20"/>
        <v>44.067740130000118</v>
      </c>
      <c r="I71" s="15">
        <f t="shared" ref="I71" si="21">+I69+I70</f>
        <v>66.659344980000185</v>
      </c>
    </row>
    <row r="72" spans="2:9" s="5" customFormat="1" ht="12.75" x14ac:dyDescent="0.2">
      <c r="B72" s="12" t="s">
        <v>44</v>
      </c>
      <c r="C72" s="13">
        <v>4.4759388299999996</v>
      </c>
      <c r="D72" s="13">
        <v>2.9921017399999998</v>
      </c>
      <c r="E72" s="13">
        <v>2.8863002299999998</v>
      </c>
      <c r="F72" s="13">
        <v>0.21189498000000001</v>
      </c>
      <c r="G72" s="13">
        <v>2.3327230000000001E-2</v>
      </c>
      <c r="H72" s="13">
        <v>1.9067130000000002E-2</v>
      </c>
      <c r="I72" s="13">
        <v>1.50131E-2</v>
      </c>
    </row>
    <row r="73" spans="2:9" s="5" customFormat="1" ht="12.75" x14ac:dyDescent="0.2">
      <c r="B73" s="12" t="s">
        <v>45</v>
      </c>
      <c r="C73" s="13">
        <v>4.6157735400000002</v>
      </c>
      <c r="D73" s="13">
        <v>3.3678962399999999</v>
      </c>
      <c r="E73" s="13">
        <v>2.85080168</v>
      </c>
      <c r="F73" s="13">
        <v>1.296229E-2</v>
      </c>
      <c r="G73" s="13">
        <v>9.9668499999999993E-3</v>
      </c>
      <c r="H73" s="13">
        <v>-4.6364000000000003E-4</v>
      </c>
      <c r="I73" s="13">
        <v>4.94736E-2</v>
      </c>
    </row>
    <row r="74" spans="2:9" s="5" customFormat="1" x14ac:dyDescent="0.2">
      <c r="B74" s="14" t="s">
        <v>55</v>
      </c>
      <c r="C74" s="15">
        <f t="shared" ref="C74:H74" si="22">+C71+C72-C73</f>
        <v>170.00072848999997</v>
      </c>
      <c r="D74" s="15">
        <f t="shared" si="22"/>
        <v>114.6541304699998</v>
      </c>
      <c r="E74" s="15">
        <f t="shared" si="22"/>
        <v>184.10514971000003</v>
      </c>
      <c r="F74" s="15">
        <f t="shared" si="22"/>
        <v>49.232260309999909</v>
      </c>
      <c r="G74" s="15">
        <f t="shared" si="22"/>
        <v>23.811449639999982</v>
      </c>
      <c r="H74" s="15">
        <f t="shared" si="22"/>
        <v>44.087270900000121</v>
      </c>
      <c r="I74" s="15">
        <f t="shared" ref="I74" si="23">+I71+I72-I73</f>
        <v>66.62488448000019</v>
      </c>
    </row>
    <row r="75" spans="2:9" s="5" customFormat="1" ht="13.5" x14ac:dyDescent="0.2">
      <c r="B75" s="12" t="s">
        <v>56</v>
      </c>
      <c r="C75" s="13">
        <v>0.23253842999999999</v>
      </c>
      <c r="D75" s="13">
        <v>0.11869692999999999</v>
      </c>
      <c r="E75" s="13">
        <v>0.20554554</v>
      </c>
      <c r="F75" s="13">
        <v>5.5866532500000003</v>
      </c>
      <c r="G75" s="13">
        <v>0.17464963999999999</v>
      </c>
      <c r="H75" s="13">
        <v>1.0844800999999999</v>
      </c>
      <c r="I75" s="13">
        <v>6.1630841799999994</v>
      </c>
    </row>
    <row r="76" spans="2:9" s="5" customFormat="1" ht="13.5" x14ac:dyDescent="0.2">
      <c r="B76" s="12" t="s">
        <v>57</v>
      </c>
      <c r="C76" s="13">
        <v>0</v>
      </c>
      <c r="D76" s="13">
        <v>0</v>
      </c>
      <c r="E76" s="13">
        <v>0</v>
      </c>
      <c r="F76" s="13">
        <v>-4.1159999999999998E-4</v>
      </c>
      <c r="G76" s="13"/>
      <c r="H76" s="13">
        <v>-0.32039127000000001</v>
      </c>
      <c r="I76" s="13">
        <v>-4.0226935299999997</v>
      </c>
    </row>
    <row r="77" spans="2:9" s="5" customFormat="1" ht="12.75" x14ac:dyDescent="0.2">
      <c r="B77" s="14" t="s">
        <v>46</v>
      </c>
      <c r="C77" s="15">
        <f t="shared" ref="C77:H77" si="24">+C74+C75+C76</f>
        <v>170.23326691999998</v>
      </c>
      <c r="D77" s="15">
        <f t="shared" si="24"/>
        <v>114.7728273999998</v>
      </c>
      <c r="E77" s="15">
        <f t="shared" si="24"/>
        <v>184.31069525000004</v>
      </c>
      <c r="F77" s="15">
        <f t="shared" si="24"/>
        <v>54.818501959999907</v>
      </c>
      <c r="G77" s="15">
        <f t="shared" si="24"/>
        <v>23.98609927999998</v>
      </c>
      <c r="H77" s="15">
        <f t="shared" si="24"/>
        <v>44.851359730000119</v>
      </c>
      <c r="I77" s="15">
        <f t="shared" ref="I77" si="25">+I74+I75+I76</f>
        <v>68.765275130000191</v>
      </c>
    </row>
    <row r="78" spans="2:9" s="5" customFormat="1" ht="13.5" x14ac:dyDescent="0.2">
      <c r="B78" s="12" t="s">
        <v>58</v>
      </c>
      <c r="C78" s="13">
        <v>0.38874924999999999</v>
      </c>
      <c r="D78" s="13">
        <v>0.88841110000000001</v>
      </c>
      <c r="E78" s="13">
        <v>0.43460442999999999</v>
      </c>
      <c r="F78" s="13">
        <v>1.7463457499999999</v>
      </c>
      <c r="G78" s="13">
        <v>1.09306372</v>
      </c>
      <c r="H78" s="13">
        <v>1.9713482200000001</v>
      </c>
      <c r="I78" s="13">
        <v>2.26013609</v>
      </c>
    </row>
    <row r="79" spans="2:9" s="5" customFormat="1" ht="13.5" x14ac:dyDescent="0.2">
      <c r="B79" s="12" t="s">
        <v>59</v>
      </c>
      <c r="C79" s="13">
        <v>-0.59761772000000002</v>
      </c>
      <c r="D79" s="13">
        <v>-0.21785573999999999</v>
      </c>
      <c r="E79" s="13">
        <v>-4.3314943699999997</v>
      </c>
      <c r="F79" s="13">
        <v>-2.52370568</v>
      </c>
      <c r="G79" s="13">
        <v>-5.4297812299999997</v>
      </c>
      <c r="H79" s="13">
        <v>-1.16254875</v>
      </c>
      <c r="I79" s="13">
        <v>-2.4460147700000001</v>
      </c>
    </row>
    <row r="80" spans="2:9" s="5" customFormat="1" ht="12.75" x14ac:dyDescent="0.2">
      <c r="B80" s="14" t="s">
        <v>47</v>
      </c>
      <c r="C80" s="15">
        <f t="shared" ref="C80:H80" si="26">+C77+C78+C79</f>
        <v>170.02439844999998</v>
      </c>
      <c r="D80" s="15">
        <f t="shared" si="26"/>
        <v>115.44338275999979</v>
      </c>
      <c r="E80" s="15">
        <f t="shared" si="26"/>
        <v>180.41380531000004</v>
      </c>
      <c r="F80" s="15">
        <f t="shared" si="26"/>
        <v>54.041142029999911</v>
      </c>
      <c r="G80" s="15">
        <f t="shared" si="26"/>
        <v>19.64938176999998</v>
      </c>
      <c r="H80" s="15">
        <f t="shared" si="26"/>
        <v>45.660159200000123</v>
      </c>
      <c r="I80" s="15">
        <f t="shared" ref="I80" si="27">+I77+I78+I79</f>
        <v>68.579396450000189</v>
      </c>
    </row>
    <row r="81" spans="2:9" s="4" customFormat="1" ht="12.75" x14ac:dyDescent="0.2">
      <c r="B81" s="12" t="s">
        <v>48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/>
    </row>
    <row r="82" spans="2:9" s="4" customFormat="1" ht="12.75" x14ac:dyDescent="0.2">
      <c r="B82" s="12" t="s">
        <v>49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/>
    </row>
    <row r="83" spans="2:9" s="5" customFormat="1" ht="12.75" x14ac:dyDescent="0.2">
      <c r="B83" s="14" t="s">
        <v>50</v>
      </c>
      <c r="C83" s="15">
        <f t="shared" ref="C83:H83" si="28">+C80+C81+C82</f>
        <v>170.02439844999998</v>
      </c>
      <c r="D83" s="15">
        <f t="shared" si="28"/>
        <v>115.44338275999979</v>
      </c>
      <c r="E83" s="15">
        <f t="shared" si="28"/>
        <v>180.41380531000004</v>
      </c>
      <c r="F83" s="15">
        <f t="shared" si="28"/>
        <v>54.041142029999911</v>
      </c>
      <c r="G83" s="15">
        <f t="shared" si="28"/>
        <v>19.64938176999998</v>
      </c>
      <c r="H83" s="15">
        <f t="shared" si="28"/>
        <v>45.660159200000123</v>
      </c>
      <c r="I83" s="15">
        <f t="shared" ref="I83" si="29">+I80+I81+I82</f>
        <v>68.579396450000189</v>
      </c>
    </row>
    <row r="84" spans="2:9" s="4" customFormat="1" ht="12.75" x14ac:dyDescent="0.2">
      <c r="B84" s="12" t="s">
        <v>51</v>
      </c>
      <c r="C84" s="13">
        <v>-49.692762250000001</v>
      </c>
      <c r="D84" s="13">
        <v>-32.043951819999997</v>
      </c>
      <c r="E84" s="13">
        <v>-63.984889000000003</v>
      </c>
      <c r="F84" s="13">
        <v>-31.934726000000001</v>
      </c>
      <c r="G84" s="13">
        <v>-5.8431096900000004</v>
      </c>
      <c r="H84" s="13">
        <v>-28.366448630000001</v>
      </c>
      <c r="I84" s="13">
        <v>-49.892330700000002</v>
      </c>
    </row>
    <row r="85" spans="2:9" s="5" customFormat="1" ht="13.5" x14ac:dyDescent="0.2">
      <c r="B85" s="16" t="s">
        <v>60</v>
      </c>
      <c r="C85" s="17">
        <f t="shared" ref="C85:H85" si="30">+C83+C84</f>
        <v>120.33163619999998</v>
      </c>
      <c r="D85" s="17">
        <f t="shared" si="30"/>
        <v>83.399430939999803</v>
      </c>
      <c r="E85" s="17">
        <f t="shared" si="30"/>
        <v>116.42891631000003</v>
      </c>
      <c r="F85" s="17">
        <f t="shared" si="30"/>
        <v>22.10641602999991</v>
      </c>
      <c r="G85" s="17">
        <f t="shared" si="30"/>
        <v>13.80627207999998</v>
      </c>
      <c r="H85" s="17">
        <f t="shared" si="30"/>
        <v>17.293710570000123</v>
      </c>
      <c r="I85" s="17">
        <f t="shared" ref="I85" si="31">+I83+I84</f>
        <v>18.687065750000187</v>
      </c>
    </row>
    <row r="86" spans="2:9" s="4" customFormat="1" ht="12.75" x14ac:dyDescent="0.2">
      <c r="B86" s="18" t="s">
        <v>61</v>
      </c>
    </row>
    <row r="87" spans="2:9" x14ac:dyDescent="0.2">
      <c r="B87" s="18" t="s">
        <v>62</v>
      </c>
    </row>
    <row r="88" spans="2:9" x14ac:dyDescent="0.2">
      <c r="B88" s="19" t="s">
        <v>75</v>
      </c>
    </row>
    <row r="89" spans="2:9" x14ac:dyDescent="0.2">
      <c r="B89" s="19" t="s">
        <v>72</v>
      </c>
    </row>
    <row r="90" spans="2:9" x14ac:dyDescent="0.2">
      <c r="B90" s="19" t="s">
        <v>73</v>
      </c>
    </row>
    <row r="91" spans="2:9" x14ac:dyDescent="0.2">
      <c r="B91" s="19" t="s">
        <v>74</v>
      </c>
    </row>
    <row r="92" spans="2:9" x14ac:dyDescent="0.2">
      <c r="B92" s="1"/>
    </row>
    <row r="93" spans="2:9" x14ac:dyDescent="0.2">
      <c r="B93" s="1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70303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wfierro</dc:creator>
  <cp:lastModifiedBy>Max A. Bairon Beltran</cp:lastModifiedBy>
  <dcterms:created xsi:type="dcterms:W3CDTF">2015-11-30T16:01:19Z</dcterms:created>
  <dcterms:modified xsi:type="dcterms:W3CDTF">2021-08-17T17:25:35Z</dcterms:modified>
</cp:coreProperties>
</file>