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3\"/>
    </mc:Choice>
  </mc:AlternateContent>
  <xr:revisionPtr revIDLastSave="0" documentId="13_ncr:1_{746A459A-6B55-4763-AEE9-62D985CBD3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301" sheetId="1" r:id="rId1"/>
  </sheets>
  <calcPr calcId="191029"/>
</workbook>
</file>

<file path=xl/calcChain.xml><?xml version="1.0" encoding="utf-8"?>
<calcChain xmlns="http://schemas.openxmlformats.org/spreadsheetml/2006/main">
  <c r="L66" i="1" l="1"/>
  <c r="L70" i="1" s="1"/>
  <c r="L73" i="1" s="1"/>
  <c r="L76" i="1" s="1"/>
  <c r="L78" i="1" s="1"/>
  <c r="L80" i="1" s="1"/>
  <c r="L83" i="1" s="1"/>
  <c r="L86" i="1" s="1"/>
  <c r="L89" i="1" s="1"/>
  <c r="L52" i="1"/>
  <c r="L35" i="1"/>
  <c r="L34" i="1" s="1"/>
  <c r="L21" i="1"/>
  <c r="L20" i="1" s="1"/>
  <c r="L17" i="1" s="1"/>
  <c r="K66" i="1"/>
  <c r="K70" i="1"/>
  <c r="K73" i="1" s="1"/>
  <c r="K76" i="1" s="1"/>
  <c r="K78" i="1" s="1"/>
  <c r="K80" i="1" s="1"/>
  <c r="K83" i="1" s="1"/>
  <c r="K86" i="1" s="1"/>
  <c r="K89" i="1" s="1"/>
  <c r="K52" i="1"/>
  <c r="K35" i="1"/>
  <c r="K34" i="1" s="1"/>
  <c r="K59" i="1" s="1"/>
  <c r="K21" i="1"/>
  <c r="K20" i="1" s="1"/>
  <c r="K17" i="1" s="1"/>
  <c r="J66" i="1"/>
  <c r="J70" i="1" s="1"/>
  <c r="J73" i="1" s="1"/>
  <c r="J76" i="1" s="1"/>
  <c r="J78" i="1" s="1"/>
  <c r="J80" i="1" s="1"/>
  <c r="J83" i="1" s="1"/>
  <c r="J86" i="1" s="1"/>
  <c r="J89" i="1" s="1"/>
  <c r="J52" i="1"/>
  <c r="J35" i="1"/>
  <c r="J34" i="1" s="1"/>
  <c r="J21" i="1"/>
  <c r="J20" i="1" s="1"/>
  <c r="J17" i="1" s="1"/>
  <c r="I66" i="1"/>
  <c r="I70" i="1"/>
  <c r="I73" i="1" s="1"/>
  <c r="I76" i="1" s="1"/>
  <c r="I78" i="1" s="1"/>
  <c r="I80" i="1" s="1"/>
  <c r="I83" i="1" s="1"/>
  <c r="I86" i="1" s="1"/>
  <c r="I89" i="1" s="1"/>
  <c r="I52" i="1"/>
  <c r="I35" i="1"/>
  <c r="I34" i="1" s="1"/>
  <c r="I21" i="1"/>
  <c r="I20" i="1" s="1"/>
  <c r="I17" i="1" s="1"/>
  <c r="L59" i="1" l="1"/>
  <c r="I59" i="1"/>
  <c r="J59" i="1"/>
</calcChain>
</file>

<file path=xl/sharedStrings.xml><?xml version="1.0" encoding="utf-8"?>
<sst xmlns="http://schemas.openxmlformats.org/spreadsheetml/2006/main" count="85" uniqueCount="85">
  <si>
    <t>Disponibilidades</t>
  </si>
  <si>
    <t>Inversiones Temporarias</t>
  </si>
  <si>
    <t>Cartera</t>
  </si>
  <si>
    <t>Bienes Realizables</t>
  </si>
  <si>
    <t>Inversiones Permanentes</t>
  </si>
  <si>
    <t>Otros Activos</t>
  </si>
  <si>
    <t>Previsiones</t>
  </si>
  <si>
    <t>Obligaciones Subordinadas</t>
  </si>
  <si>
    <t>Capital Social</t>
  </si>
  <si>
    <t>Aportes No Capitalizados</t>
  </si>
  <si>
    <t>Reservas</t>
  </si>
  <si>
    <t>Resultados Acumulados</t>
  </si>
  <si>
    <t>Cuentas Contingentes Deudoras</t>
  </si>
  <si>
    <t>Cuentas de Orden Deudoras</t>
  </si>
  <si>
    <t>Obligaciones con el Público</t>
  </si>
  <si>
    <t>Obligaciones con Instituciones Fiscales</t>
  </si>
  <si>
    <t>Otras Cuentas por Pagar</t>
  </si>
  <si>
    <t>(+) Ingresos financieros</t>
  </si>
  <si>
    <t>(-) Otros gastos operativos</t>
  </si>
  <si>
    <t>(-) Gastos de administración</t>
  </si>
  <si>
    <t>(-) Impuesto sobre las utilidades de las empresas</t>
  </si>
  <si>
    <t xml:space="preserve">  Cartera Bruta</t>
  </si>
  <si>
    <t xml:space="preserve">(En millones de bolivianos) </t>
  </si>
  <si>
    <t>ESTADO DE SITUACIÓN PATRIMONIAL</t>
  </si>
  <si>
    <t xml:space="preserve">  Productos Devengados por Cobrar Cartera</t>
  </si>
  <si>
    <t xml:space="preserve">  (Previsión para Incobrabilidad de Cartera)</t>
  </si>
  <si>
    <t>Otras Cuentas por Cobrar</t>
  </si>
  <si>
    <t>Bienes de Uso</t>
  </si>
  <si>
    <t xml:space="preserve">   Obligaciones con el Público a la Vista</t>
  </si>
  <si>
    <t xml:space="preserve">   Obligaciones con el Público por Cuentas de Ahorros</t>
  </si>
  <si>
    <t xml:space="preserve">   Obligaciones con el Público a Plazo</t>
  </si>
  <si>
    <t xml:space="preserve">     Depósitos a Plazo Fijo</t>
  </si>
  <si>
    <t>Títulos Valores en Circulación</t>
  </si>
  <si>
    <t>Ajustes al Patrimonio</t>
  </si>
  <si>
    <t>PARTIDA CONTABLE</t>
  </si>
  <si>
    <t>(-) Gastos financieros</t>
  </si>
  <si>
    <t xml:space="preserve">  (=) Resultado Financiero Bruto</t>
  </si>
  <si>
    <t>(+) Abonos por ajustes por inflación</t>
  </si>
  <si>
    <t>(-) Cargos por ajustes por inflación</t>
  </si>
  <si>
    <t>(+) Recuperaciones de activos financieros</t>
  </si>
  <si>
    <t xml:space="preserve">  (=) Resultado Financiero Antes de Incobrables</t>
  </si>
  <si>
    <t>(-) Cargos por incobrabilidad y desvalorización de activos financieros</t>
  </si>
  <si>
    <t xml:space="preserve">  (=) Resultado Financiero Después de Incobrables</t>
  </si>
  <si>
    <t>(+) Otros Ingresos operativos</t>
  </si>
  <si>
    <t xml:space="preserve">  (=) Resultado de Operación Bruto</t>
  </si>
  <si>
    <t xml:space="preserve">  (=) Resultado de Operación Neto Antes del IUE</t>
  </si>
  <si>
    <t xml:space="preserve">  (=) Resultado de Operación Neto Después del IUE</t>
  </si>
  <si>
    <t xml:space="preserve">     Otras Obligaciones con el Público a Plazo</t>
  </si>
  <si>
    <t>Obligaciones con Bancos y Entidades de Financiamiento</t>
  </si>
  <si>
    <t>Obligaciones con Empresas con Participación Estatal</t>
  </si>
  <si>
    <t xml:space="preserve">    Cartera con Atraso hasta 30 días (2)</t>
  </si>
  <si>
    <t>(2) A partir de enero de 2004, la cartera con atraso hasta 30 días se registra en cartera vigente y cartera reprogramada o reestructurada vigente. Asimismo la cartera vigente incluye la cartera reprogramada y reestructurada vigente, la cartera vencida incluye la cartera reprogramada y reestructurada vencida, y la cartera en ejecución incluye la cartera reprogramada y reestructurada en ejecución. y a partir de la gestión 2002 su valor es cero.</t>
  </si>
  <si>
    <t xml:space="preserve">   Obligaciones con el Público Restringidas</t>
  </si>
  <si>
    <t xml:space="preserve">   Cargos Devengados por Pagar Obligaciones con el Público</t>
  </si>
  <si>
    <t>(4) A partir del año 2005, incluye obligaciones con el público a plazo fijo con anotación de cuenta</t>
  </si>
  <si>
    <t>Cuadro Nº 7.03.01</t>
  </si>
  <si>
    <t xml:space="preserve">   Obligaciones con el Público a Plazo Fijo con Anotación de Cuenta </t>
  </si>
  <si>
    <t>(5) A partir del año 2008, el cálculo solamente contempla (+/-) ajuste contable por inflación y no presenta por separado abonos/cargos por ajuste de inflación.</t>
  </si>
  <si>
    <t>(6) A Junio 2014. Por D.S. 1842 del 18 de Diciembre de 2013, el Sistema Bancario a partir de Julio 2014 se separa en Bancos Múltiples y Bancos PYME.</t>
  </si>
  <si>
    <t>BOLIVIA: ESTADOS FINANCIEROS DEL SISTEMA BANCARIO, 2005 - 2014</t>
  </si>
  <si>
    <r>
      <t xml:space="preserve">(+) Abonos por diferencia de cambio y mantenimiento de valor </t>
    </r>
    <r>
      <rPr>
        <vertAlign val="superscript"/>
        <sz val="9"/>
        <rFont val="Arial"/>
        <family val="2"/>
      </rPr>
      <t>(4)</t>
    </r>
  </si>
  <si>
    <r>
      <t xml:space="preserve">(-) Cargos por diferencia de cambio y mantenimiento de valor </t>
    </r>
    <r>
      <rPr>
        <vertAlign val="superscript"/>
        <sz val="9"/>
        <rFont val="Arial"/>
        <family val="2"/>
      </rPr>
      <t>(4)</t>
    </r>
  </si>
  <si>
    <r>
      <rPr>
        <b/>
        <vertAlign val="superscript"/>
        <sz val="9"/>
        <color indexed="18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(=)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Resultado después de ajuste por diferencia de cambio y mantenimiento de valor</t>
    </r>
  </si>
  <si>
    <r>
      <t>(+/-)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Efecto del IUE sobre resultados extraordinarios</t>
    </r>
  </si>
  <si>
    <r>
      <t>(+/-)</t>
    </r>
    <r>
      <rPr>
        <sz val="9"/>
        <rFont val="Arial"/>
        <family val="2"/>
      </rPr>
      <t xml:space="preserve"> Ingresos (gastos) de gestiones anteriores</t>
    </r>
  </si>
  <si>
    <t>(+/-) Ingresos (gastos) extraordinarios</t>
  </si>
  <si>
    <t>(+/-) Efecto del IUE sobre resultados de ejercicios anteriores</t>
  </si>
  <si>
    <t>Fuente: Autoridad de Supervisión del Sistema Financiero</t>
  </si>
  <si>
    <t xml:space="preserve">              Instituto Nacional de Estadística</t>
  </si>
  <si>
    <r>
      <t xml:space="preserve">    Cartera Vigente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(1)</t>
    </r>
  </si>
  <si>
    <r>
      <t xml:space="preserve">    Cartera Vencida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(2)</t>
    </r>
  </si>
  <si>
    <r>
      <t xml:space="preserve">    Cartera en Ejecución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(3)</t>
    </r>
  </si>
  <si>
    <r>
      <t xml:space="preserve">(+/-) Ajuste contable por efecto de la inflación </t>
    </r>
    <r>
      <rPr>
        <vertAlign val="superscript"/>
        <sz val="10"/>
        <rFont val="Arial"/>
        <family val="2"/>
      </rPr>
      <t>(5)</t>
    </r>
  </si>
  <si>
    <r>
      <t>2014</t>
    </r>
    <r>
      <rPr>
        <b/>
        <vertAlign val="superscript"/>
        <sz val="10"/>
        <color theme="0"/>
        <rFont val="Arial"/>
        <family val="2"/>
      </rPr>
      <t>(6)</t>
    </r>
  </si>
  <si>
    <t>Activo</t>
  </si>
  <si>
    <t>Pasivo</t>
  </si>
  <si>
    <t>Patrimonio</t>
  </si>
  <si>
    <t>Pasivo y Patrimonio</t>
  </si>
  <si>
    <t>Estado de Ganancias y Pérdidas</t>
  </si>
  <si>
    <r>
      <t xml:space="preserve"> </t>
    </r>
    <r>
      <rPr>
        <b/>
        <sz val="10"/>
        <rFont val="Arial"/>
        <family val="2"/>
      </rPr>
      <t xml:space="preserve"> (=)</t>
    </r>
    <r>
      <rPr>
        <b/>
        <vertAlign val="superscript"/>
        <sz val="10"/>
        <color indexed="18"/>
        <rFont val="Arial"/>
        <family val="2"/>
      </rPr>
      <t xml:space="preserve"> </t>
    </r>
    <r>
      <rPr>
        <b/>
        <sz val="10"/>
        <rFont val="Arial"/>
        <family val="2"/>
      </rPr>
      <t>Resultado neto del ejercicio</t>
    </r>
  </si>
  <si>
    <r>
      <rPr>
        <b/>
        <vertAlign val="superscript"/>
        <sz val="10"/>
        <color indexed="18"/>
        <rFont val="Arial"/>
        <family val="2"/>
      </rPr>
      <t xml:space="preserve">  </t>
    </r>
    <r>
      <rPr>
        <b/>
        <sz val="10"/>
        <rFont val="Arial"/>
        <family val="2"/>
      </rPr>
      <t>(=)</t>
    </r>
    <r>
      <rPr>
        <b/>
        <sz val="10"/>
        <color indexed="18"/>
        <rFont val="Arial"/>
        <family val="2"/>
      </rPr>
      <t xml:space="preserve"> </t>
    </r>
    <r>
      <rPr>
        <b/>
        <sz val="10"/>
        <rFont val="Arial"/>
        <family val="2"/>
      </rPr>
      <t>Resultado de la gestión</t>
    </r>
  </si>
  <si>
    <t>(3) Incluye cartera en ejecución y cartera reprogramada o restructurada en ejecución.</t>
  </si>
  <si>
    <t>(4) A partir del año 2008, incluye abonos/cargos por diferencia de cambio y mantenimiento de valor.</t>
  </si>
  <si>
    <t>(2) Incluye cartera vencida y cartera reprogramada o restructurada vencida.</t>
  </si>
  <si>
    <t>(1) Incluye cartera vigente y cartera reprogramada o restructurada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</si>
</sst>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B_s_._-;_-* #,##0.00\ _B_s_.\-;_-* &quot;-&quot;??\ _B_s_._-;_-@_-"/>
  </numFmts>
  <fonts count="19" x14ac:knownFonts="1">
    <font>
      <sz val="10"/>
      <name val="Garamond"/>
    </font>
    <font>
      <sz val="10"/>
      <name val="Garamond"/>
      <family val="1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vertAlign val="super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9"/>
      <color indexed="18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b/>
      <vertAlign val="superscript"/>
      <sz val="10"/>
      <color theme="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auto="1"/>
      </right>
      <top style="thin">
        <color rgb="FF17223D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37" fontId="3" fillId="0" borderId="0" xfId="0" applyNumberFormat="1" applyFont="1" applyFill="1" applyBorder="1"/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/>
    <xf numFmtId="0" fontId="3" fillId="0" borderId="0" xfId="0" applyNumberFormat="1" applyFont="1" applyFill="1"/>
    <xf numFmtId="0" fontId="15" fillId="3" borderId="0" xfId="0" applyFont="1" applyFill="1"/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7" fillId="4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9" fillId="0" borderId="5" xfId="2" applyFont="1" applyBorder="1" applyAlignment="1">
      <alignment horizontal="left" indent="1"/>
    </xf>
    <xf numFmtId="3" fontId="9" fillId="2" borderId="5" xfId="1" applyNumberFormat="1" applyFont="1" applyFill="1" applyBorder="1" applyAlignment="1">
      <alignment horizontal="right"/>
    </xf>
    <xf numFmtId="0" fontId="8" fillId="6" borderId="5" xfId="0" applyFont="1" applyFill="1" applyBorder="1" applyAlignment="1">
      <alignment horizontal="left" indent="1"/>
    </xf>
    <xf numFmtId="3" fontId="8" fillId="6" borderId="5" xfId="0" applyNumberFormat="1" applyFont="1" applyFill="1" applyBorder="1" applyAlignment="1">
      <alignment horizontal="right"/>
    </xf>
    <xf numFmtId="0" fontId="3" fillId="0" borderId="5" xfId="0" applyFont="1" applyFill="1" applyBorder="1" applyAlignment="1" applyProtection="1">
      <alignment horizontal="left" indent="2"/>
    </xf>
    <xf numFmtId="3" fontId="3" fillId="0" borderId="5" xfId="0" applyNumberFormat="1" applyFont="1" applyFill="1" applyBorder="1"/>
    <xf numFmtId="0" fontId="11" fillId="6" borderId="5" xfId="0" applyFont="1" applyFill="1" applyBorder="1" applyAlignment="1">
      <alignment horizontal="left" indent="1"/>
    </xf>
    <xf numFmtId="0" fontId="4" fillId="0" borderId="5" xfId="2" applyFont="1" applyBorder="1" applyAlignment="1">
      <alignment horizontal="left" indent="1"/>
    </xf>
    <xf numFmtId="0" fontId="8" fillId="6" borderId="4" xfId="0" applyFont="1" applyFill="1" applyBorder="1" applyAlignment="1">
      <alignment horizontal="left" indent="1"/>
    </xf>
    <xf numFmtId="3" fontId="8" fillId="6" borderId="4" xfId="0" applyNumberFormat="1" applyFont="1" applyFill="1" applyBorder="1" applyAlignment="1">
      <alignment horizontal="right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indent="1"/>
    </xf>
    <xf numFmtId="0" fontId="7" fillId="5" borderId="0" xfId="0" applyFont="1" applyFill="1" applyBorder="1" applyAlignment="1">
      <alignment horizontal="left" vertical="center" indent="1"/>
    </xf>
    <xf numFmtId="0" fontId="7" fillId="5" borderId="1" xfId="0" applyFont="1" applyFill="1" applyBorder="1" applyAlignment="1">
      <alignment horizontal="left" vertical="center" indent="1"/>
    </xf>
    <xf numFmtId="0" fontId="18" fillId="2" borderId="0" xfId="2" applyFont="1" applyFill="1"/>
    <xf numFmtId="0" fontId="18" fillId="2" borderId="0" xfId="2" applyFont="1" applyFill="1" applyAlignment="1">
      <alignment horizontal="left" indent="4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35068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D785B9-90D6-430E-97D1-B1EB266DC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6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L99"/>
  <sheetViews>
    <sheetView showGridLines="0" showZeros="0" tabSelected="1" zoomScale="115" zoomScaleNormal="115" workbookViewId="0"/>
  </sheetViews>
  <sheetFormatPr baseColWidth="10" defaultRowHeight="12.75" x14ac:dyDescent="0.2"/>
  <cols>
    <col min="1" max="1" width="3.6640625" style="2" customWidth="1"/>
    <col min="2" max="2" width="90.1640625" style="2" customWidth="1"/>
    <col min="3" max="3" width="15" style="2" customWidth="1"/>
    <col min="4" max="4" width="15.1640625" style="2" customWidth="1"/>
    <col min="5" max="6" width="13.5" style="2" customWidth="1"/>
    <col min="7" max="12" width="13.6640625" style="2" customWidth="1"/>
    <col min="13" max="16384" width="12" style="2"/>
  </cols>
  <sheetData>
    <row r="10" spans="2:12" x14ac:dyDescent="0.2">
      <c r="B10" s="7" t="s">
        <v>55</v>
      </c>
    </row>
    <row r="11" spans="2:12" x14ac:dyDescent="0.2">
      <c r="B11" s="8" t="s">
        <v>59</v>
      </c>
    </row>
    <row r="12" spans="2:12" x14ac:dyDescent="0.2">
      <c r="B12" s="9" t="s">
        <v>22</v>
      </c>
    </row>
    <row r="13" spans="2:12" s="3" customFormat="1" ht="19.5" customHeight="1" x14ac:dyDescent="0.2">
      <c r="B13" s="23" t="s">
        <v>34</v>
      </c>
      <c r="C13" s="10">
        <v>2005</v>
      </c>
      <c r="D13" s="10">
        <v>2006</v>
      </c>
      <c r="E13" s="10">
        <v>2007</v>
      </c>
      <c r="F13" s="10">
        <v>2008</v>
      </c>
      <c r="G13" s="10">
        <v>2009</v>
      </c>
      <c r="H13" s="10">
        <v>2010</v>
      </c>
      <c r="I13" s="10">
        <v>2011</v>
      </c>
      <c r="J13" s="10">
        <v>2012</v>
      </c>
      <c r="K13" s="10">
        <v>2013</v>
      </c>
      <c r="L13" s="24" t="s">
        <v>73</v>
      </c>
    </row>
    <row r="14" spans="2:12" s="11" customFormat="1" ht="4.5" customHeight="1" x14ac:dyDescent="0.2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s="4" customFormat="1" x14ac:dyDescent="0.2">
      <c r="B15" s="25" t="s">
        <v>23</v>
      </c>
      <c r="C15" s="26"/>
      <c r="D15" s="26"/>
      <c r="E15" s="26"/>
      <c r="F15" s="26"/>
      <c r="G15" s="26"/>
      <c r="H15" s="26"/>
      <c r="I15" s="26"/>
      <c r="J15" s="26"/>
      <c r="K15" s="26"/>
      <c r="L15" s="27"/>
    </row>
    <row r="16" spans="2:12" s="4" customFormat="1" ht="6" customHeight="1" x14ac:dyDescent="0.2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2:12" s="4" customFormat="1" x14ac:dyDescent="0.2">
      <c r="B17" s="15" t="s">
        <v>74</v>
      </c>
      <c r="C17" s="16">
        <v>31746.31679031</v>
      </c>
      <c r="D17" s="16">
        <v>35382.65019819</v>
      </c>
      <c r="E17" s="16">
        <v>40982.529030720005</v>
      </c>
      <c r="F17" s="16">
        <v>49805.821885879996</v>
      </c>
      <c r="G17" s="16">
        <v>59104.809510169995</v>
      </c>
      <c r="H17" s="16">
        <v>64366.641963460017</v>
      </c>
      <c r="I17" s="16">
        <f>+I18+I19+I20+SUM(I28:I32)</f>
        <v>77177.240813440003</v>
      </c>
      <c r="J17" s="16">
        <f>+J18+J19+J20+SUM(J28:J32)</f>
        <v>92813.781219120021</v>
      </c>
      <c r="K17" s="16">
        <f>+K18+K19+K20+SUM(K28:K32)</f>
        <v>108828.50537592999</v>
      </c>
      <c r="L17" s="16">
        <f>+L18+L19+L20+SUM(L28:L32)</f>
        <v>112839.88300000002</v>
      </c>
    </row>
    <row r="18" spans="2:12" s="4" customFormat="1" x14ac:dyDescent="0.2">
      <c r="B18" s="13" t="s">
        <v>0</v>
      </c>
      <c r="C18" s="14">
        <v>3185.45581249</v>
      </c>
      <c r="D18" s="14">
        <v>4379.3434458299998</v>
      </c>
      <c r="E18" s="14">
        <v>4781.4496079999999</v>
      </c>
      <c r="F18" s="14">
        <v>5746.4622595399996</v>
      </c>
      <c r="G18" s="14">
        <v>11758.322381239999</v>
      </c>
      <c r="H18" s="14">
        <v>11075.76690459</v>
      </c>
      <c r="I18" s="14">
        <v>15834.9730208</v>
      </c>
      <c r="J18" s="14">
        <v>18080.37772022</v>
      </c>
      <c r="K18" s="14">
        <v>17313.682222880001</v>
      </c>
      <c r="L18" s="14">
        <v>14950.050999999999</v>
      </c>
    </row>
    <row r="19" spans="2:12" s="4" customFormat="1" x14ac:dyDescent="0.2">
      <c r="B19" s="13" t="s">
        <v>1</v>
      </c>
      <c r="C19" s="14">
        <v>6567.9358011599998</v>
      </c>
      <c r="D19" s="14">
        <v>7603.2041676700001</v>
      </c>
      <c r="E19" s="14">
        <v>9653.4394417200001</v>
      </c>
      <c r="F19" s="14">
        <v>15842.202971930001</v>
      </c>
      <c r="G19" s="14">
        <v>16625.890664549999</v>
      </c>
      <c r="H19" s="14">
        <v>14034.679001799999</v>
      </c>
      <c r="I19" s="14">
        <v>13147.33962716</v>
      </c>
      <c r="J19" s="14">
        <v>16620.61174439</v>
      </c>
      <c r="K19" s="14">
        <v>19763.857500030001</v>
      </c>
      <c r="L19" s="14">
        <v>22528.274000000001</v>
      </c>
    </row>
    <row r="20" spans="2:12" s="4" customFormat="1" x14ac:dyDescent="0.2">
      <c r="B20" s="13" t="s">
        <v>2</v>
      </c>
      <c r="C20" s="14">
        <v>19044.796433169999</v>
      </c>
      <c r="D20" s="14">
        <v>20430.966646869998</v>
      </c>
      <c r="E20" s="14">
        <v>22979.99672522</v>
      </c>
      <c r="F20" s="14">
        <v>24854.784546699997</v>
      </c>
      <c r="G20" s="14">
        <v>27683.21952889</v>
      </c>
      <c r="H20" s="14">
        <v>35982.087628770016</v>
      </c>
      <c r="I20" s="14">
        <f>+I21+I26+I27</f>
        <v>44823.547813160003</v>
      </c>
      <c r="J20" s="14">
        <f>+J21+J26+J27</f>
        <v>54326.888098690011</v>
      </c>
      <c r="K20" s="14">
        <f>+K21+K26+K27</f>
        <v>65280.763287099981</v>
      </c>
      <c r="L20" s="14">
        <f>+L21+L26+L27</f>
        <v>70363.709000000017</v>
      </c>
    </row>
    <row r="21" spans="2:12" s="4" customFormat="1" x14ac:dyDescent="0.2">
      <c r="B21" s="13" t="s">
        <v>21</v>
      </c>
      <c r="C21" s="14">
        <v>20758.731642769999</v>
      </c>
      <c r="D21" s="14">
        <v>21940.729456099998</v>
      </c>
      <c r="E21" s="14">
        <v>24254.758381240001</v>
      </c>
      <c r="F21" s="14">
        <v>26023.941949089996</v>
      </c>
      <c r="G21" s="14">
        <v>28794.814308100002</v>
      </c>
      <c r="H21" s="14">
        <v>37037.027236850015</v>
      </c>
      <c r="I21" s="14">
        <f>SUM(I22:I25)</f>
        <v>45910.013918429999</v>
      </c>
      <c r="J21" s="14">
        <f>SUM(J22:J25)</f>
        <v>55368.064977580005</v>
      </c>
      <c r="K21" s="14">
        <f>SUM(K22:K25)</f>
        <v>66620.605297419985</v>
      </c>
      <c r="L21" s="14">
        <f>SUM(L22:L25)</f>
        <v>71849.393000000011</v>
      </c>
    </row>
    <row r="22" spans="2:12" s="4" customFormat="1" ht="14.25" x14ac:dyDescent="0.2">
      <c r="B22" s="13" t="s">
        <v>69</v>
      </c>
      <c r="C22" s="14">
        <v>18404.503086410001</v>
      </c>
      <c r="D22" s="14">
        <v>20038.972818499999</v>
      </c>
      <c r="E22" s="14">
        <v>22894.93749778</v>
      </c>
      <c r="F22" s="14">
        <v>24910.472519609997</v>
      </c>
      <c r="G22" s="14">
        <v>27778.627977880002</v>
      </c>
      <c r="H22" s="14">
        <v>36223.31654587001</v>
      </c>
      <c r="I22" s="14">
        <v>45150.897487739996</v>
      </c>
      <c r="J22" s="14">
        <v>54556.080634240003</v>
      </c>
      <c r="K22" s="14">
        <v>65610.817645079995</v>
      </c>
      <c r="L22" s="14">
        <v>70764.781000000003</v>
      </c>
    </row>
    <row r="23" spans="2:12" s="4" customFormat="1" hidden="1" x14ac:dyDescent="0.2">
      <c r="B23" s="17" t="s">
        <v>50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2:12" s="4" customFormat="1" ht="14.25" x14ac:dyDescent="0.2">
      <c r="B24" s="13" t="s">
        <v>70</v>
      </c>
      <c r="C24" s="14">
        <v>195.18057428</v>
      </c>
      <c r="D24" s="14">
        <v>186.8481993</v>
      </c>
      <c r="E24" s="14">
        <v>131.02091992999999</v>
      </c>
      <c r="F24" s="14">
        <v>143.20981480000003</v>
      </c>
      <c r="G24" s="14">
        <v>133.43407884999999</v>
      </c>
      <c r="H24" s="14">
        <v>133.00444922</v>
      </c>
      <c r="I24" s="14">
        <v>146.90558712999999</v>
      </c>
      <c r="J24" s="14">
        <v>210.83118809000001</v>
      </c>
      <c r="K24" s="14">
        <v>311.31145678000001</v>
      </c>
      <c r="L24" s="14">
        <v>345.79199999999997</v>
      </c>
    </row>
    <row r="25" spans="2:12" s="4" customFormat="1" ht="14.25" x14ac:dyDescent="0.2">
      <c r="B25" s="13" t="s">
        <v>71</v>
      </c>
      <c r="C25" s="14">
        <v>2159.0479820800001</v>
      </c>
      <c r="D25" s="14">
        <v>1714.9084382999999</v>
      </c>
      <c r="E25" s="14">
        <v>1228.79996353</v>
      </c>
      <c r="F25" s="14">
        <v>970.25961468000003</v>
      </c>
      <c r="G25" s="14">
        <v>882.75225136999995</v>
      </c>
      <c r="H25" s="14">
        <v>680.70624176000001</v>
      </c>
      <c r="I25" s="14">
        <v>612.21084355999994</v>
      </c>
      <c r="J25" s="14">
        <v>601.15315525000005</v>
      </c>
      <c r="K25" s="14">
        <v>698.47619555999995</v>
      </c>
      <c r="L25" s="14">
        <v>738.82</v>
      </c>
    </row>
    <row r="26" spans="2:12" s="4" customFormat="1" x14ac:dyDescent="0.2">
      <c r="B26" s="13" t="s">
        <v>24</v>
      </c>
      <c r="C26" s="14">
        <v>194.64245321999999</v>
      </c>
      <c r="D26" s="14">
        <v>215.81771925000001</v>
      </c>
      <c r="E26" s="14">
        <v>250.57389575999997</v>
      </c>
      <c r="F26" s="14">
        <v>303.43161581999999</v>
      </c>
      <c r="G26" s="14">
        <v>265.53275658000001</v>
      </c>
      <c r="H26" s="14">
        <v>278.20655694999999</v>
      </c>
      <c r="I26" s="14">
        <v>372.80271927000001</v>
      </c>
      <c r="J26" s="14">
        <v>484.65961910999999</v>
      </c>
      <c r="K26" s="14">
        <v>577.93275071000005</v>
      </c>
      <c r="L26" s="14">
        <v>611.90200000000004</v>
      </c>
    </row>
    <row r="27" spans="2:12" s="4" customFormat="1" x14ac:dyDescent="0.2">
      <c r="B27" s="13" t="s">
        <v>25</v>
      </c>
      <c r="C27" s="14">
        <v>-1908.5776627400001</v>
      </c>
      <c r="D27" s="14">
        <v>-1725.5805285699998</v>
      </c>
      <c r="E27" s="14">
        <v>-1525.3355517799998</v>
      </c>
      <c r="F27" s="14">
        <v>-1472.5890182100002</v>
      </c>
      <c r="G27" s="14">
        <v>-1377.1275357899999</v>
      </c>
      <c r="H27" s="14">
        <v>-1333.14616503</v>
      </c>
      <c r="I27" s="14">
        <v>-1459.26882454</v>
      </c>
      <c r="J27" s="14">
        <v>-1525.8364979999999</v>
      </c>
      <c r="K27" s="14">
        <v>-1917.77476103</v>
      </c>
      <c r="L27" s="14">
        <v>-2097.5859999999998</v>
      </c>
    </row>
    <row r="28" spans="2:12" s="4" customFormat="1" x14ac:dyDescent="0.2">
      <c r="B28" s="13" t="s">
        <v>26</v>
      </c>
      <c r="C28" s="14">
        <v>246.26434198000001</v>
      </c>
      <c r="D28" s="14">
        <v>194.67479695</v>
      </c>
      <c r="E28" s="14">
        <v>216.29539200999997</v>
      </c>
      <c r="F28" s="14">
        <v>239.52094840999999</v>
      </c>
      <c r="G28" s="14">
        <v>294.72985010000002</v>
      </c>
      <c r="H28" s="14">
        <v>355.39369368000001</v>
      </c>
      <c r="I28" s="14">
        <v>460.74729047</v>
      </c>
      <c r="J28" s="14">
        <v>525.25662623000005</v>
      </c>
      <c r="K28" s="14">
        <v>653.11858228999995</v>
      </c>
      <c r="L28" s="14">
        <v>703.149</v>
      </c>
    </row>
    <row r="29" spans="2:12" s="4" customFormat="1" x14ac:dyDescent="0.2">
      <c r="B29" s="13" t="s">
        <v>3</v>
      </c>
      <c r="C29" s="14">
        <v>543.61711466999998</v>
      </c>
      <c r="D29" s="14">
        <v>325.79721244999996</v>
      </c>
      <c r="E29" s="14">
        <v>232.62781653000002</v>
      </c>
      <c r="F29" s="14">
        <v>120.39452347</v>
      </c>
      <c r="G29" s="14">
        <v>56.709090830000001</v>
      </c>
      <c r="H29" s="14">
        <v>18.759478139999999</v>
      </c>
      <c r="I29" s="14">
        <v>14.44369397</v>
      </c>
      <c r="J29" s="14">
        <v>32.205026570000001</v>
      </c>
      <c r="K29" s="14">
        <v>10.076076090000001</v>
      </c>
      <c r="L29" s="14">
        <v>28.126000000000001</v>
      </c>
    </row>
    <row r="30" spans="2:12" s="4" customFormat="1" x14ac:dyDescent="0.2">
      <c r="B30" s="13" t="s">
        <v>4</v>
      </c>
      <c r="C30" s="14">
        <v>1055.9374011499999</v>
      </c>
      <c r="D30" s="14">
        <v>1236.04673727</v>
      </c>
      <c r="E30" s="14">
        <v>1959.34313157</v>
      </c>
      <c r="F30" s="14">
        <v>1746.5178554700001</v>
      </c>
      <c r="G30" s="14">
        <v>1423.61493821</v>
      </c>
      <c r="H30" s="14">
        <v>1465.2182629500001</v>
      </c>
      <c r="I30" s="14">
        <v>1320.2027870899999</v>
      </c>
      <c r="J30" s="14">
        <v>1363.0038207299999</v>
      </c>
      <c r="K30" s="14">
        <v>3748.65617492</v>
      </c>
      <c r="L30" s="14">
        <v>2124.16</v>
      </c>
    </row>
    <row r="31" spans="2:12" s="4" customFormat="1" x14ac:dyDescent="0.2">
      <c r="B31" s="13" t="s">
        <v>27</v>
      </c>
      <c r="C31" s="14">
        <v>1011.59551042</v>
      </c>
      <c r="D31" s="14">
        <v>1016.28054824</v>
      </c>
      <c r="E31" s="14">
        <v>1027.71641804</v>
      </c>
      <c r="F31" s="14">
        <v>1105.7884232500001</v>
      </c>
      <c r="G31" s="14">
        <v>1120.0009094300001</v>
      </c>
      <c r="H31" s="14">
        <v>1205.1592553099999</v>
      </c>
      <c r="I31" s="14">
        <v>1376.61308568</v>
      </c>
      <c r="J31" s="14">
        <v>1588.49992404</v>
      </c>
      <c r="K31" s="14">
        <v>1767.7871485999999</v>
      </c>
      <c r="L31" s="14">
        <v>1827.5650000000001</v>
      </c>
    </row>
    <row r="32" spans="2:12" s="4" customFormat="1" x14ac:dyDescent="0.2">
      <c r="B32" s="13" t="s">
        <v>5</v>
      </c>
      <c r="C32" s="14">
        <v>90.714375270000005</v>
      </c>
      <c r="D32" s="14">
        <v>196.33664387000002</v>
      </c>
      <c r="E32" s="14">
        <v>131.66049763000001</v>
      </c>
      <c r="F32" s="14">
        <v>150.15035711000002</v>
      </c>
      <c r="G32" s="14">
        <v>142.32214691999999</v>
      </c>
      <c r="H32" s="14">
        <v>229.57773821999999</v>
      </c>
      <c r="I32" s="14">
        <v>199.37349511000002</v>
      </c>
      <c r="J32" s="14">
        <v>276.93825824999999</v>
      </c>
      <c r="K32" s="14">
        <v>290.56438401999998</v>
      </c>
      <c r="L32" s="14">
        <v>314.84899999999999</v>
      </c>
    </row>
    <row r="33" spans="2:12" s="4" customFormat="1" ht="8.25" customHeight="1" x14ac:dyDescent="0.2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s="5" customFormat="1" x14ac:dyDescent="0.2">
      <c r="B34" s="15" t="s">
        <v>75</v>
      </c>
      <c r="C34" s="16">
        <v>28172.004763609999</v>
      </c>
      <c r="D34" s="16">
        <v>31856.15854185</v>
      </c>
      <c r="E34" s="16">
        <v>37050.675404449998</v>
      </c>
      <c r="F34" s="16">
        <v>45160.942286809994</v>
      </c>
      <c r="G34" s="16">
        <v>53965.511912859998</v>
      </c>
      <c r="H34" s="16">
        <v>58936.014382509988</v>
      </c>
      <c r="I34" s="16">
        <f>+I35+SUM(I44:I50)</f>
        <v>70668.699108300003</v>
      </c>
      <c r="J34" s="16">
        <f>+J35+SUM(J44:J50)</f>
        <v>84795.530670459993</v>
      </c>
      <c r="K34" s="16">
        <f>+K35+SUM(K44:K50)</f>
        <v>99926.627723640006</v>
      </c>
      <c r="L34" s="16">
        <f>+L35+SUM(L44:L50)</f>
        <v>103644.5</v>
      </c>
    </row>
    <row r="35" spans="2:12" s="4" customFormat="1" x14ac:dyDescent="0.2">
      <c r="B35" s="13" t="s">
        <v>14</v>
      </c>
      <c r="C35" s="14">
        <v>23029.393421180001</v>
      </c>
      <c r="D35" s="14">
        <v>26512.327104479999</v>
      </c>
      <c r="E35" s="14">
        <v>32080.909908230002</v>
      </c>
      <c r="F35" s="14">
        <v>39658.220730209992</v>
      </c>
      <c r="G35" s="14">
        <v>47729.20231637</v>
      </c>
      <c r="H35" s="14">
        <v>52085.077090029998</v>
      </c>
      <c r="I35" s="14">
        <f>SUM(I36:I38)+SUM(I41:I43)</f>
        <v>61222.667289819998</v>
      </c>
      <c r="J35" s="14">
        <f>SUM(J36:J38)+SUM(J41:J43)</f>
        <v>73524.691243309993</v>
      </c>
      <c r="K35" s="14">
        <f>SUM(K36:K38)+SUM(K41:K43)</f>
        <v>84990.500767379999</v>
      </c>
      <c r="L35" s="14">
        <f>SUM(L36:L38)+SUM(L41:L43)</f>
        <v>86973.804999999993</v>
      </c>
    </row>
    <row r="36" spans="2:12" s="4" customFormat="1" x14ac:dyDescent="0.2">
      <c r="B36" s="13" t="s">
        <v>28</v>
      </c>
      <c r="C36" s="14">
        <v>5905.9563813200002</v>
      </c>
      <c r="D36" s="14">
        <v>6899.3651033799997</v>
      </c>
      <c r="E36" s="14">
        <v>8192.2251577700008</v>
      </c>
      <c r="F36" s="14">
        <v>9811.9959510099998</v>
      </c>
      <c r="G36" s="14">
        <v>13193.62057834</v>
      </c>
      <c r="H36" s="14">
        <v>14673.43527668</v>
      </c>
      <c r="I36" s="14">
        <v>16537.485764559999</v>
      </c>
      <c r="J36" s="14">
        <v>19973.132302819999</v>
      </c>
      <c r="K36" s="14">
        <v>22240.091293369998</v>
      </c>
      <c r="L36" s="14">
        <v>22400.87</v>
      </c>
    </row>
    <row r="37" spans="2:12" s="4" customFormat="1" x14ac:dyDescent="0.2">
      <c r="B37" s="13" t="s">
        <v>29</v>
      </c>
      <c r="C37" s="14">
        <v>5849.5129128999997</v>
      </c>
      <c r="D37" s="14">
        <v>7454.3910801000002</v>
      </c>
      <c r="E37" s="14">
        <v>10430.53823093</v>
      </c>
      <c r="F37" s="14">
        <v>14384.586732069998</v>
      </c>
      <c r="G37" s="14">
        <v>16020.040345870002</v>
      </c>
      <c r="H37" s="14">
        <v>17024.955663019999</v>
      </c>
      <c r="I37" s="14">
        <v>20874.042401999999</v>
      </c>
      <c r="J37" s="14">
        <v>23762.281870859999</v>
      </c>
      <c r="K37" s="14">
        <v>28662.365268270001</v>
      </c>
      <c r="L37" s="14">
        <v>29151.83</v>
      </c>
    </row>
    <row r="38" spans="2:12" s="4" customFormat="1" x14ac:dyDescent="0.2">
      <c r="B38" s="13" t="s">
        <v>30</v>
      </c>
      <c r="C38" s="14">
        <v>9948.1242933600006</v>
      </c>
      <c r="D38" s="14">
        <v>9817.3734074000004</v>
      </c>
      <c r="E38" s="14">
        <v>9762.64983828</v>
      </c>
      <c r="F38" s="14">
        <v>9823.8897351000014</v>
      </c>
      <c r="G38" s="14">
        <v>11546.829592370003</v>
      </c>
      <c r="H38" s="14">
        <v>10412.474226299999</v>
      </c>
      <c r="I38" s="14">
        <v>10455.473187239999</v>
      </c>
      <c r="J38" s="14">
        <v>7983.4286643699998</v>
      </c>
      <c r="K38" s="14">
        <v>7744.62465952</v>
      </c>
      <c r="L38" s="14">
        <v>4657.7139999999999</v>
      </c>
    </row>
    <row r="39" spans="2:12" s="4" customFormat="1" hidden="1" x14ac:dyDescent="0.2">
      <c r="B39" s="13" t="s">
        <v>31</v>
      </c>
      <c r="C39" s="14">
        <v>9948.1242933600006</v>
      </c>
      <c r="D39" s="14">
        <v>9817.3734074000004</v>
      </c>
      <c r="E39" s="14">
        <v>9762.64983828</v>
      </c>
      <c r="F39" s="14">
        <v>9823.8897351000014</v>
      </c>
      <c r="G39" s="14">
        <v>11546.829592370003</v>
      </c>
      <c r="H39" s="14">
        <v>10412.474226299999</v>
      </c>
      <c r="I39" s="14"/>
      <c r="J39" s="14"/>
      <c r="K39" s="14"/>
      <c r="L39" s="14"/>
    </row>
    <row r="40" spans="2:12" s="4" customFormat="1" hidden="1" x14ac:dyDescent="0.2">
      <c r="B40" s="13" t="s">
        <v>47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4" customFormat="1" x14ac:dyDescent="0.2">
      <c r="B41" s="13" t="s">
        <v>52</v>
      </c>
      <c r="C41" s="14">
        <v>864.39384055000005</v>
      </c>
      <c r="D41" s="14">
        <v>1142.57974001</v>
      </c>
      <c r="E41" s="14">
        <v>1067.99773762</v>
      </c>
      <c r="F41" s="14">
        <v>1466.01665508</v>
      </c>
      <c r="G41" s="14">
        <v>1559.97175232</v>
      </c>
      <c r="H41" s="14">
        <v>1664.3328440600001</v>
      </c>
      <c r="I41" s="14">
        <v>1884.05051392</v>
      </c>
      <c r="J41" s="14">
        <v>2279.3071009099999</v>
      </c>
      <c r="K41" s="14">
        <v>2442.9400224699998</v>
      </c>
      <c r="L41" s="14">
        <v>2552.15</v>
      </c>
    </row>
    <row r="42" spans="2:12" s="4" customFormat="1" x14ac:dyDescent="0.2">
      <c r="B42" s="13" t="s">
        <v>56</v>
      </c>
      <c r="C42" s="14">
        <v>244.24075737000001</v>
      </c>
      <c r="D42" s="14">
        <v>929.13279735999993</v>
      </c>
      <c r="E42" s="14">
        <v>2212.48400167</v>
      </c>
      <c r="F42" s="14">
        <v>3593.2862493099997</v>
      </c>
      <c r="G42" s="14">
        <v>4656.2139576700001</v>
      </c>
      <c r="H42" s="14">
        <v>7418.1975235699992</v>
      </c>
      <c r="I42" s="14">
        <v>10518.36184627</v>
      </c>
      <c r="J42" s="14">
        <v>18273.998676750001</v>
      </c>
      <c r="K42" s="14">
        <v>22420.246719229999</v>
      </c>
      <c r="L42" s="14">
        <v>26471.173999999999</v>
      </c>
    </row>
    <row r="43" spans="2:12" s="4" customFormat="1" x14ac:dyDescent="0.2">
      <c r="B43" s="13" t="s">
        <v>53</v>
      </c>
      <c r="C43" s="14">
        <v>217.16523566999999</v>
      </c>
      <c r="D43" s="14">
        <v>269.48497624999999</v>
      </c>
      <c r="E43" s="14">
        <v>415.01494195999999</v>
      </c>
      <c r="F43" s="14">
        <v>578.44540763999998</v>
      </c>
      <c r="G43" s="14">
        <v>752.52608979999991</v>
      </c>
      <c r="H43" s="14">
        <v>891.68155639999998</v>
      </c>
      <c r="I43" s="14">
        <v>953.25357582999993</v>
      </c>
      <c r="J43" s="14">
        <v>1252.5426276000001</v>
      </c>
      <c r="K43" s="14">
        <v>1480.2328045199999</v>
      </c>
      <c r="L43" s="14">
        <v>1740.067</v>
      </c>
    </row>
    <row r="44" spans="2:12" s="4" customFormat="1" x14ac:dyDescent="0.2">
      <c r="B44" s="13" t="s">
        <v>15</v>
      </c>
      <c r="C44" s="14">
        <v>117.45795344</v>
      </c>
      <c r="D44" s="14">
        <v>119.24983868000001</v>
      </c>
      <c r="E44" s="14">
        <v>138.37931924</v>
      </c>
      <c r="F44" s="14">
        <v>125.48064251000001</v>
      </c>
      <c r="G44" s="14">
        <v>79.488831660000002</v>
      </c>
      <c r="H44" s="14">
        <v>121.0360881</v>
      </c>
      <c r="I44" s="14">
        <v>1144.40548298</v>
      </c>
      <c r="J44" s="14">
        <v>273.72255754999998</v>
      </c>
      <c r="K44" s="14">
        <v>181.59275205</v>
      </c>
      <c r="L44" s="14">
        <v>150.87299999999999</v>
      </c>
    </row>
    <row r="45" spans="2:12" s="4" customFormat="1" x14ac:dyDescent="0.2">
      <c r="B45" s="13" t="s">
        <v>49</v>
      </c>
      <c r="C45" s="14"/>
      <c r="D45" s="14"/>
      <c r="E45" s="14"/>
      <c r="F45" s="14"/>
      <c r="G45" s="14">
        <v>588.75545033000003</v>
      </c>
      <c r="H45" s="14">
        <v>640.61068252000007</v>
      </c>
      <c r="I45" s="14">
        <v>1314.2217058599999</v>
      </c>
      <c r="J45" s="14">
        <v>3362.0122868100002</v>
      </c>
      <c r="K45" s="14">
        <v>5229.9590864799993</v>
      </c>
      <c r="L45" s="14">
        <v>6044.3990000000003</v>
      </c>
    </row>
    <row r="46" spans="2:12" s="4" customFormat="1" x14ac:dyDescent="0.2">
      <c r="B46" s="13" t="s">
        <v>48</v>
      </c>
      <c r="C46" s="14">
        <v>3707.82159542</v>
      </c>
      <c r="D46" s="14">
        <v>3767.0410657399998</v>
      </c>
      <c r="E46" s="14">
        <v>3179.4608057199994</v>
      </c>
      <c r="F46" s="14">
        <v>3460.6430697300002</v>
      </c>
      <c r="G46" s="14">
        <v>3229.9648594400001</v>
      </c>
      <c r="H46" s="14">
        <v>3057.71251914</v>
      </c>
      <c r="I46" s="14">
        <v>3236.9637343099998</v>
      </c>
      <c r="J46" s="14">
        <v>2889.5408309300001</v>
      </c>
      <c r="K46" s="14">
        <v>3186.3215120700002</v>
      </c>
      <c r="L46" s="14">
        <v>3957.7860000000001</v>
      </c>
    </row>
    <row r="47" spans="2:12" s="4" customFormat="1" x14ac:dyDescent="0.2">
      <c r="B47" s="13" t="s">
        <v>16</v>
      </c>
      <c r="C47" s="14">
        <v>688.11089013000003</v>
      </c>
      <c r="D47" s="14">
        <v>690.63700349999999</v>
      </c>
      <c r="E47" s="14">
        <v>904.72237610000002</v>
      </c>
      <c r="F47" s="14">
        <v>951.42039405999992</v>
      </c>
      <c r="G47" s="14">
        <v>1072.47838712</v>
      </c>
      <c r="H47" s="14">
        <v>1383.7856919999999</v>
      </c>
      <c r="I47" s="14">
        <v>1434.8980112300001</v>
      </c>
      <c r="J47" s="14">
        <v>1835.73926306</v>
      </c>
      <c r="K47" s="14">
        <v>2116.4580310699998</v>
      </c>
      <c r="L47" s="14">
        <v>2145.654</v>
      </c>
    </row>
    <row r="48" spans="2:12" s="4" customFormat="1" x14ac:dyDescent="0.2">
      <c r="B48" s="13" t="s">
        <v>6</v>
      </c>
      <c r="C48" s="14">
        <v>170.86716960000001</v>
      </c>
      <c r="D48" s="14">
        <v>364.23705832000002</v>
      </c>
      <c r="E48" s="14">
        <v>346.21696986000001</v>
      </c>
      <c r="F48" s="14">
        <v>483.24228012000003</v>
      </c>
      <c r="G48" s="14">
        <v>679.85562394999999</v>
      </c>
      <c r="H48" s="14">
        <v>933.76198947</v>
      </c>
      <c r="I48" s="14">
        <v>1162.8452754100001</v>
      </c>
      <c r="J48" s="14">
        <v>1347.1128661099999</v>
      </c>
      <c r="K48" s="14">
        <v>1425.3278392499999</v>
      </c>
      <c r="L48" s="14">
        <v>1471.162</v>
      </c>
    </row>
    <row r="49" spans="2:12" s="4" customFormat="1" x14ac:dyDescent="0.2">
      <c r="B49" s="13" t="s">
        <v>32</v>
      </c>
      <c r="C49" s="14"/>
      <c r="D49" s="14"/>
      <c r="E49" s="14"/>
      <c r="F49" s="14"/>
      <c r="G49" s="14">
        <v>0</v>
      </c>
      <c r="H49" s="14">
        <v>139.57111109999997</v>
      </c>
      <c r="I49" s="14">
        <v>715.81661141000006</v>
      </c>
      <c r="J49" s="14">
        <v>1141.3375130500001</v>
      </c>
      <c r="K49" s="14">
        <v>1797.50062742</v>
      </c>
      <c r="L49" s="14">
        <v>1797.7059999999999</v>
      </c>
    </row>
    <row r="50" spans="2:12" s="4" customFormat="1" x14ac:dyDescent="0.2">
      <c r="B50" s="13" t="s">
        <v>7</v>
      </c>
      <c r="C50" s="14">
        <v>458.35373384000002</v>
      </c>
      <c r="D50" s="14">
        <v>402.66647107</v>
      </c>
      <c r="E50" s="14">
        <v>400.98602530000005</v>
      </c>
      <c r="F50" s="14">
        <v>481.93517018</v>
      </c>
      <c r="G50" s="14">
        <v>585.76644399000008</v>
      </c>
      <c r="H50" s="14">
        <v>574.45921014999999</v>
      </c>
      <c r="I50" s="14">
        <v>436.88099727999997</v>
      </c>
      <c r="J50" s="14">
        <v>421.37410963999997</v>
      </c>
      <c r="K50" s="14">
        <v>998.96710791999999</v>
      </c>
      <c r="L50" s="14">
        <v>1103.115</v>
      </c>
    </row>
    <row r="51" spans="2:12" s="4" customFormat="1" ht="9" customHeight="1" x14ac:dyDescent="0.2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s="5" customFormat="1" x14ac:dyDescent="0.2">
      <c r="B52" s="15" t="s">
        <v>76</v>
      </c>
      <c r="C52" s="16">
        <v>3574.3120253900001</v>
      </c>
      <c r="D52" s="16">
        <v>3526.49165619</v>
      </c>
      <c r="E52" s="16">
        <v>3931.8536269599999</v>
      </c>
      <c r="F52" s="16">
        <v>4644.8795991400002</v>
      </c>
      <c r="G52" s="16">
        <v>5139.2975969299996</v>
      </c>
      <c r="H52" s="16">
        <v>5430.6275798699999</v>
      </c>
      <c r="I52" s="16">
        <f>SUM(I53:I57)</f>
        <v>6508.5417058599996</v>
      </c>
      <c r="J52" s="16">
        <f>SUM(J53:J57)</f>
        <v>8018.2505493400004</v>
      </c>
      <c r="K52" s="16">
        <f>SUM(K53:K57)</f>
        <v>8901.8776494999984</v>
      </c>
      <c r="L52" s="16">
        <f>SUM(L53:L57)</f>
        <v>9195.384</v>
      </c>
    </row>
    <row r="53" spans="2:12" s="4" customFormat="1" x14ac:dyDescent="0.2">
      <c r="B53" s="13" t="s">
        <v>8</v>
      </c>
      <c r="C53" s="14">
        <v>2734.3357277</v>
      </c>
      <c r="D53" s="14">
        <v>2502.5803777199999</v>
      </c>
      <c r="E53" s="14">
        <v>2585.0303777199997</v>
      </c>
      <c r="F53" s="14">
        <v>2780.2529277199997</v>
      </c>
      <c r="G53" s="14">
        <v>3020.8304586199997</v>
      </c>
      <c r="H53" s="14">
        <v>3347.1155567199999</v>
      </c>
      <c r="I53" s="14">
        <v>4112.6934167199997</v>
      </c>
      <c r="J53" s="14">
        <v>4549.8808267200002</v>
      </c>
      <c r="K53" s="14">
        <v>5556.5235867199999</v>
      </c>
      <c r="L53" s="14">
        <v>5957.0919999999996</v>
      </c>
    </row>
    <row r="54" spans="2:12" s="4" customFormat="1" x14ac:dyDescent="0.2">
      <c r="B54" s="13" t="s">
        <v>9</v>
      </c>
      <c r="C54" s="14">
        <v>160.78381662999999</v>
      </c>
      <c r="D54" s="14">
        <v>137.22546414999999</v>
      </c>
      <c r="E54" s="14">
        <v>139.65780108000001</v>
      </c>
      <c r="F54" s="14">
        <v>147.25974708000001</v>
      </c>
      <c r="G54" s="14">
        <v>118.15785904000001</v>
      </c>
      <c r="H54" s="14">
        <v>167.31563600999999</v>
      </c>
      <c r="I54" s="14">
        <v>222.10870906999997</v>
      </c>
      <c r="J54" s="14">
        <v>850.25570461999996</v>
      </c>
      <c r="K54" s="14">
        <v>474.66977152999999</v>
      </c>
      <c r="L54" s="14">
        <v>581.34500000000003</v>
      </c>
    </row>
    <row r="55" spans="2:12" s="4" customFormat="1" x14ac:dyDescent="0.2">
      <c r="B55" s="13" t="s">
        <v>33</v>
      </c>
      <c r="C55" s="14">
        <v>-1.1285838800000001</v>
      </c>
      <c r="D55" s="14">
        <v>-2.5019758300000001</v>
      </c>
      <c r="E55" s="14">
        <v>-12.651802679999999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spans="2:12" s="4" customFormat="1" x14ac:dyDescent="0.2">
      <c r="B56" s="13" t="s">
        <v>10</v>
      </c>
      <c r="C56" s="14">
        <v>537.63094408999996</v>
      </c>
      <c r="D56" s="14">
        <v>480.23806439999998</v>
      </c>
      <c r="E56" s="14">
        <v>471.87178501999995</v>
      </c>
      <c r="F56" s="14">
        <v>888.20998436000002</v>
      </c>
      <c r="G56" s="14">
        <v>1063.2603717700001</v>
      </c>
      <c r="H56" s="14">
        <v>999.04243637000002</v>
      </c>
      <c r="I56" s="14">
        <v>1021.17723529</v>
      </c>
      <c r="J56" s="14">
        <v>1335.91601816</v>
      </c>
      <c r="K56" s="14">
        <v>1681.6104998399999</v>
      </c>
      <c r="L56" s="14">
        <v>1911.731</v>
      </c>
    </row>
    <row r="57" spans="2:12" s="4" customFormat="1" x14ac:dyDescent="0.2">
      <c r="B57" s="13" t="s">
        <v>11</v>
      </c>
      <c r="C57" s="14">
        <v>142.69012086999999</v>
      </c>
      <c r="D57" s="14">
        <v>408.94972575999998</v>
      </c>
      <c r="E57" s="14">
        <v>747.94546582000009</v>
      </c>
      <c r="F57" s="14">
        <v>829.15693998000006</v>
      </c>
      <c r="G57" s="14">
        <v>937.04890749999993</v>
      </c>
      <c r="H57" s="14">
        <v>917.15395077000005</v>
      </c>
      <c r="I57" s="14">
        <v>1152.5623447799999</v>
      </c>
      <c r="J57" s="14">
        <v>1282.19799984</v>
      </c>
      <c r="K57" s="14">
        <v>1189.07379141</v>
      </c>
      <c r="L57" s="14">
        <v>745.21600000000001</v>
      </c>
    </row>
    <row r="58" spans="2:12" s="4" customFormat="1" ht="7.5" customHeight="1" x14ac:dyDescent="0.2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2" s="5" customFormat="1" x14ac:dyDescent="0.2">
      <c r="B59" s="15" t="s">
        <v>77</v>
      </c>
      <c r="C59" s="16">
        <v>31746.316789</v>
      </c>
      <c r="D59" s="16">
        <v>35382.650198039999</v>
      </c>
      <c r="E59" s="16">
        <v>40982.529031409998</v>
      </c>
      <c r="F59" s="16">
        <v>49805.82188594999</v>
      </c>
      <c r="G59" s="16">
        <v>59104.80950979</v>
      </c>
      <c r="H59" s="16">
        <v>64366.641962379988</v>
      </c>
      <c r="I59" s="16">
        <f>+I34+I52</f>
        <v>77177.240814160003</v>
      </c>
      <c r="J59" s="16">
        <f>+J34+J52</f>
        <v>92813.781219799988</v>
      </c>
      <c r="K59" s="16">
        <f>+K34+K52</f>
        <v>108828.50537314001</v>
      </c>
      <c r="L59" s="16">
        <f>+L34+L52</f>
        <v>112839.88400000001</v>
      </c>
    </row>
    <row r="60" spans="2:12" s="4" customFormat="1" x14ac:dyDescent="0.2">
      <c r="B60" s="13" t="s">
        <v>12</v>
      </c>
      <c r="C60" s="14">
        <v>3747.8764604200001</v>
      </c>
      <c r="D60" s="14">
        <v>3888.3459749399999</v>
      </c>
      <c r="E60" s="14">
        <v>4705.0920846600002</v>
      </c>
      <c r="F60" s="14">
        <v>4877.2527900900004</v>
      </c>
      <c r="G60" s="14">
        <v>5332.9493672999997</v>
      </c>
      <c r="H60" s="14">
        <v>6112.9923628300003</v>
      </c>
      <c r="I60" s="14">
        <v>8019.8704957400005</v>
      </c>
      <c r="J60" s="14">
        <v>9696.9800709600004</v>
      </c>
      <c r="K60" s="14">
        <v>12725.55233674</v>
      </c>
      <c r="L60" s="14">
        <v>12693.164000000001</v>
      </c>
    </row>
    <row r="61" spans="2:12" s="4" customFormat="1" x14ac:dyDescent="0.2">
      <c r="B61" s="13" t="s">
        <v>13</v>
      </c>
      <c r="C61" s="14">
        <v>79676.732285709993</v>
      </c>
      <c r="D61" s="14">
        <v>79745.807451219996</v>
      </c>
      <c r="E61" s="14">
        <v>82966.69502567999</v>
      </c>
      <c r="F61" s="14">
        <v>82846.771290960009</v>
      </c>
      <c r="G61" s="14">
        <v>92964.426216270003</v>
      </c>
      <c r="H61" s="14">
        <v>111057.92350857001</v>
      </c>
      <c r="I61" s="14">
        <v>136793.04428114998</v>
      </c>
      <c r="J61" s="14">
        <v>163114.16111525</v>
      </c>
      <c r="K61" s="14">
        <v>198546.29397365998</v>
      </c>
      <c r="L61" s="14">
        <v>214335.42800000001</v>
      </c>
    </row>
    <row r="62" spans="2:12" s="4" customFormat="1" ht="6" customHeight="1" x14ac:dyDescent="0.2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 s="4" customFormat="1" x14ac:dyDescent="0.2">
      <c r="B63" s="15" t="s">
        <v>78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2:12" s="4" customFormat="1" x14ac:dyDescent="0.2">
      <c r="B64" s="13" t="s">
        <v>17</v>
      </c>
      <c r="C64" s="14">
        <v>2317.43061425</v>
      </c>
      <c r="D64" s="14">
        <v>2435.9842494099998</v>
      </c>
      <c r="E64" s="14">
        <v>2998.01007841</v>
      </c>
      <c r="F64" s="14">
        <v>3673.8411931300002</v>
      </c>
      <c r="G64" s="14">
        <v>3834.0119619500001</v>
      </c>
      <c r="H64" s="14">
        <v>3760.9757628000002</v>
      </c>
      <c r="I64" s="14">
        <v>4286.0350076799996</v>
      </c>
      <c r="J64" s="14">
        <v>5703.0054556499999</v>
      </c>
      <c r="K64" s="14">
        <v>6883.6320756200003</v>
      </c>
      <c r="L64" s="14">
        <v>4092.913</v>
      </c>
    </row>
    <row r="65" spans="2:12" s="4" customFormat="1" x14ac:dyDescent="0.2">
      <c r="B65" s="13" t="s">
        <v>35</v>
      </c>
      <c r="C65" s="14">
        <v>-766.33250616999999</v>
      </c>
      <c r="D65" s="14">
        <v>-840.79069145000005</v>
      </c>
      <c r="E65" s="14">
        <v>-1026.0526797299999</v>
      </c>
      <c r="F65" s="14">
        <v>-1224.37647227</v>
      </c>
      <c r="G65" s="14">
        <v>-1301.3304550999999</v>
      </c>
      <c r="H65" s="14">
        <v>-856.46314174999998</v>
      </c>
      <c r="I65" s="14">
        <v>-775.34682062000002</v>
      </c>
      <c r="J65" s="14">
        <v>-1015.5686543100001</v>
      </c>
      <c r="K65" s="14">
        <v>-1197.77950571</v>
      </c>
      <c r="L65" s="14">
        <v>-705.60599999999999</v>
      </c>
    </row>
    <row r="66" spans="2:12" s="5" customFormat="1" x14ac:dyDescent="0.2">
      <c r="B66" s="15" t="s">
        <v>36</v>
      </c>
      <c r="C66" s="16">
        <v>1551.09810808</v>
      </c>
      <c r="D66" s="16">
        <v>1595.1935579599999</v>
      </c>
      <c r="E66" s="16">
        <v>1971.9573986800001</v>
      </c>
      <c r="F66" s="16">
        <v>2449.4647208599999</v>
      </c>
      <c r="G66" s="16">
        <v>2532.68150685</v>
      </c>
      <c r="H66" s="16">
        <v>2904.5126210500002</v>
      </c>
      <c r="I66" s="16">
        <f>+I64+I65</f>
        <v>3510.6881870599996</v>
      </c>
      <c r="J66" s="16">
        <f>+J64+J65</f>
        <v>4687.4368013399999</v>
      </c>
      <c r="K66" s="16">
        <f>+K64+K65</f>
        <v>5685.8525699100001</v>
      </c>
      <c r="L66" s="16">
        <f>+L64+L65</f>
        <v>3387.3069999999998</v>
      </c>
    </row>
    <row r="67" spans="2:12" s="4" customFormat="1" x14ac:dyDescent="0.2">
      <c r="B67" s="13" t="s">
        <v>37</v>
      </c>
      <c r="C67" s="14">
        <v>-321.05633363999999</v>
      </c>
      <c r="D67" s="14">
        <v>-385.92532348999998</v>
      </c>
      <c r="E67" s="14">
        <v>-1527.5428972499999</v>
      </c>
      <c r="F67" s="14"/>
      <c r="G67" s="14"/>
      <c r="H67" s="14"/>
      <c r="I67" s="14"/>
      <c r="J67" s="14"/>
      <c r="K67" s="14"/>
      <c r="L67" s="14"/>
    </row>
    <row r="68" spans="2:12" s="4" customFormat="1" x14ac:dyDescent="0.2">
      <c r="B68" s="13" t="s">
        <v>38</v>
      </c>
      <c r="C68" s="14">
        <v>325.88349635999998</v>
      </c>
      <c r="D68" s="14">
        <v>410.17093634999998</v>
      </c>
      <c r="E68" s="14">
        <v>1649.67067479</v>
      </c>
      <c r="F68" s="14"/>
      <c r="G68" s="14"/>
      <c r="H68" s="14"/>
      <c r="I68" s="14"/>
      <c r="J68" s="14"/>
      <c r="K68" s="14"/>
      <c r="L68" s="14"/>
    </row>
    <row r="69" spans="2:12" s="4" customFormat="1" ht="14.25" x14ac:dyDescent="0.2">
      <c r="B69" s="13" t="s">
        <v>72</v>
      </c>
      <c r="C69" s="14"/>
      <c r="D69" s="14"/>
      <c r="E69" s="14"/>
      <c r="F69" s="14">
        <v>-183.40424603</v>
      </c>
      <c r="G69" s="14">
        <v>2.3999999999999998E-7</v>
      </c>
      <c r="H69" s="14">
        <v>8.0000000000000002E-8</v>
      </c>
      <c r="I69" s="14"/>
      <c r="J69" s="14"/>
      <c r="K69" s="14"/>
      <c r="L69" s="14"/>
    </row>
    <row r="70" spans="2:12" s="5" customFormat="1" x14ac:dyDescent="0.2">
      <c r="B70" s="15" t="s">
        <v>40</v>
      </c>
      <c r="C70" s="16">
        <v>1555.9252707999999</v>
      </c>
      <c r="D70" s="16">
        <v>1619.4391708199998</v>
      </c>
      <c r="E70" s="16">
        <v>2094.08517622</v>
      </c>
      <c r="F70" s="16">
        <v>2266.0604748299997</v>
      </c>
      <c r="G70" s="16">
        <v>2532.6815070900002</v>
      </c>
      <c r="H70" s="16">
        <v>2904.5126211300003</v>
      </c>
      <c r="I70" s="16">
        <f>+I66+I67+I68+I69</f>
        <v>3510.6881870599996</v>
      </c>
      <c r="J70" s="16">
        <f>+J66+J67+J68+J69</f>
        <v>4687.4368013399999</v>
      </c>
      <c r="K70" s="16">
        <f>+K66+K67+K68+K69</f>
        <v>5685.8525699100001</v>
      </c>
      <c r="L70" s="16">
        <f>+L66+L67+L68+L69</f>
        <v>3387.3069999999998</v>
      </c>
    </row>
    <row r="71" spans="2:12" s="4" customFormat="1" x14ac:dyDescent="0.2">
      <c r="B71" s="13" t="s">
        <v>39</v>
      </c>
      <c r="C71" s="14">
        <v>517.30778267999995</v>
      </c>
      <c r="D71" s="14">
        <v>378.96409239000002</v>
      </c>
      <c r="E71" s="14">
        <v>390.19909053999999</v>
      </c>
      <c r="F71" s="14">
        <v>853.85802605999993</v>
      </c>
      <c r="G71" s="14">
        <v>893.29798302999995</v>
      </c>
      <c r="H71" s="14">
        <v>1304.9211647499999</v>
      </c>
      <c r="I71" s="14">
        <v>964.86236016999999</v>
      </c>
      <c r="J71" s="14">
        <v>1199.1309462900001</v>
      </c>
      <c r="K71" s="14">
        <v>1264.7087513200001</v>
      </c>
      <c r="L71" s="14">
        <v>666.94</v>
      </c>
    </row>
    <row r="72" spans="2:12" s="4" customFormat="1" x14ac:dyDescent="0.2">
      <c r="B72" s="13" t="s">
        <v>41</v>
      </c>
      <c r="C72" s="14">
        <v>-747.85746605999998</v>
      </c>
      <c r="D72" s="14">
        <v>-663.72023364999995</v>
      </c>
      <c r="E72" s="14">
        <v>-660.48322178000001</v>
      </c>
      <c r="F72" s="14">
        <v>-1300.30859691</v>
      </c>
      <c r="G72" s="14">
        <v>-1203.4178852999999</v>
      </c>
      <c r="H72" s="14">
        <v>-1783.45840638</v>
      </c>
      <c r="I72" s="14">
        <v>-1458.0123577499999</v>
      </c>
      <c r="J72" s="14">
        <v>-1600.1876244099999</v>
      </c>
      <c r="K72" s="14">
        <v>-1881.57120435</v>
      </c>
      <c r="L72" s="14">
        <v>-979.99400000000003</v>
      </c>
    </row>
    <row r="73" spans="2:12" s="5" customFormat="1" x14ac:dyDescent="0.2">
      <c r="B73" s="15" t="s">
        <v>42</v>
      </c>
      <c r="C73" s="16">
        <v>1325.3755874199999</v>
      </c>
      <c r="D73" s="16">
        <v>1334.6830295599998</v>
      </c>
      <c r="E73" s="16">
        <v>1823.8010449799999</v>
      </c>
      <c r="F73" s="16">
        <v>1819.6099039799994</v>
      </c>
      <c r="G73" s="16">
        <v>2222.5616048200004</v>
      </c>
      <c r="H73" s="16">
        <v>2425.9753794999997</v>
      </c>
      <c r="I73" s="16">
        <f>+I70+I71+I72</f>
        <v>3017.5381894799993</v>
      </c>
      <c r="J73" s="16">
        <f>+J70+J71+J72</f>
        <v>4286.3801232200003</v>
      </c>
      <c r="K73" s="16">
        <f>+K70+K71+K72</f>
        <v>5068.9901168800006</v>
      </c>
      <c r="L73" s="16">
        <f>+L70+L71+L72</f>
        <v>3074.2529999999997</v>
      </c>
    </row>
    <row r="74" spans="2:12" s="4" customFormat="1" x14ac:dyDescent="0.2">
      <c r="B74" s="13" t="s">
        <v>43</v>
      </c>
      <c r="C74" s="14">
        <v>1107.2041680699999</v>
      </c>
      <c r="D74" s="14">
        <v>1039.7709095299999</v>
      </c>
      <c r="E74" s="14">
        <v>1274.77346825</v>
      </c>
      <c r="F74" s="14">
        <v>1781.5625229200002</v>
      </c>
      <c r="G74" s="14">
        <v>1644.1081365</v>
      </c>
      <c r="H74" s="14">
        <v>1881.38586375</v>
      </c>
      <c r="I74" s="14">
        <v>1891.0208190599999</v>
      </c>
      <c r="J74" s="14">
        <v>2031.3602912399999</v>
      </c>
      <c r="K74" s="14">
        <v>2180.6026993599999</v>
      </c>
      <c r="L74" s="14">
        <v>1103.078</v>
      </c>
    </row>
    <row r="75" spans="2:12" s="4" customFormat="1" x14ac:dyDescent="0.2">
      <c r="B75" s="13" t="s">
        <v>18</v>
      </c>
      <c r="C75" s="14">
        <v>-757.21183781000002</v>
      </c>
      <c r="D75" s="14">
        <v>-508.85560277000002</v>
      </c>
      <c r="E75" s="14">
        <v>-576.42278809000004</v>
      </c>
      <c r="F75" s="14">
        <v>-572.2736665299999</v>
      </c>
      <c r="G75" s="14">
        <v>-532.89029073999995</v>
      </c>
      <c r="H75" s="14">
        <v>-615.30041501000005</v>
      </c>
      <c r="I75" s="14">
        <v>-444.26398892999998</v>
      </c>
      <c r="J75" s="14">
        <v>-738.90071167999997</v>
      </c>
      <c r="K75" s="14">
        <v>-672.45627922000006</v>
      </c>
      <c r="L75" s="14">
        <v>-357.47800000000001</v>
      </c>
    </row>
    <row r="76" spans="2:12" s="5" customFormat="1" x14ac:dyDescent="0.2">
      <c r="B76" s="15" t="s">
        <v>44</v>
      </c>
      <c r="C76" s="16">
        <v>1675.3679176800001</v>
      </c>
      <c r="D76" s="16">
        <v>1865.5983363199998</v>
      </c>
      <c r="E76" s="16">
        <v>2522.1517251400001</v>
      </c>
      <c r="F76" s="16">
        <v>3028.8987603699998</v>
      </c>
      <c r="G76" s="16">
        <v>3333.7794505800002</v>
      </c>
      <c r="H76" s="16">
        <v>3692.0608282399994</v>
      </c>
      <c r="I76" s="16">
        <f>+I73+I74+I75</f>
        <v>4464.2950196099991</v>
      </c>
      <c r="J76" s="16">
        <f>+J73+J74+J75</f>
        <v>5578.8397027800002</v>
      </c>
      <c r="K76" s="16">
        <f>+K73+K74+K75</f>
        <v>6577.1365370200001</v>
      </c>
      <c r="L76" s="16">
        <f>+L73+L74+L75</f>
        <v>3819.8530000000001</v>
      </c>
    </row>
    <row r="77" spans="2:12" s="4" customFormat="1" x14ac:dyDescent="0.2">
      <c r="B77" s="13" t="s">
        <v>19</v>
      </c>
      <c r="C77" s="14">
        <v>-1425.6263767200001</v>
      </c>
      <c r="D77" s="14">
        <v>-1407.4317869199999</v>
      </c>
      <c r="E77" s="14">
        <v>-1694.3999647999999</v>
      </c>
      <c r="F77" s="14">
        <v>-2071.4587296700001</v>
      </c>
      <c r="G77" s="14">
        <v>-2278.4120326100001</v>
      </c>
      <c r="H77" s="14">
        <v>-2696.7150664299998</v>
      </c>
      <c r="I77" s="14">
        <v>-3112.1512352600002</v>
      </c>
      <c r="J77" s="14">
        <v>-3858.92327019</v>
      </c>
      <c r="K77" s="14">
        <v>-4810.1738911299999</v>
      </c>
      <c r="L77" s="14">
        <v>-2810.06</v>
      </c>
    </row>
    <row r="78" spans="2:12" s="5" customFormat="1" x14ac:dyDescent="0.2">
      <c r="B78" s="15" t="s">
        <v>45</v>
      </c>
      <c r="C78" s="16">
        <v>249.74154096000007</v>
      </c>
      <c r="D78" s="16">
        <v>458.16654939999989</v>
      </c>
      <c r="E78" s="16">
        <v>827.75176034000015</v>
      </c>
      <c r="F78" s="16">
        <v>957.44003069999962</v>
      </c>
      <c r="G78" s="16">
        <v>1055.3674179700001</v>
      </c>
      <c r="H78" s="16">
        <v>995.34576180999966</v>
      </c>
      <c r="I78" s="16">
        <f>+I76+I77</f>
        <v>1352.1437843499989</v>
      </c>
      <c r="J78" s="16">
        <f>+J76+J77</f>
        <v>1719.9164325900001</v>
      </c>
      <c r="K78" s="16">
        <f>+K76+K77</f>
        <v>1766.9626458900002</v>
      </c>
      <c r="L78" s="16">
        <f>+L76+L77</f>
        <v>1009.7930000000001</v>
      </c>
    </row>
    <row r="79" spans="2:12" s="4" customFormat="1" x14ac:dyDescent="0.2">
      <c r="B79" s="13" t="s">
        <v>20</v>
      </c>
      <c r="C79" s="14">
        <v>-16.21276683</v>
      </c>
      <c r="D79" s="14">
        <v>-33.275810069999999</v>
      </c>
      <c r="E79" s="14">
        <v>-43.812371749999997</v>
      </c>
      <c r="F79" s="14">
        <v>-31.436746410000001</v>
      </c>
      <c r="G79" s="14">
        <v>-66.02160542</v>
      </c>
      <c r="H79" s="14">
        <v>-88.700249670000005</v>
      </c>
      <c r="I79" s="14">
        <v>-204.38225858000001</v>
      </c>
      <c r="J79" s="14">
        <v>-489.96110262000002</v>
      </c>
      <c r="K79" s="14">
        <v>-590.69346383000004</v>
      </c>
      <c r="L79" s="14">
        <v>-309.46300000000002</v>
      </c>
    </row>
    <row r="80" spans="2:12" s="5" customFormat="1" x14ac:dyDescent="0.2">
      <c r="B80" s="15" t="s">
        <v>46</v>
      </c>
      <c r="C80" s="16">
        <v>233.52877413000007</v>
      </c>
      <c r="D80" s="16">
        <v>424.89073932999992</v>
      </c>
      <c r="E80" s="16">
        <v>783.93938859000014</v>
      </c>
      <c r="F80" s="16">
        <v>926.00328428999967</v>
      </c>
      <c r="G80" s="16">
        <v>989.34581255000012</v>
      </c>
      <c r="H80" s="16">
        <v>906.64551213999971</v>
      </c>
      <c r="I80" s="16">
        <f>+I78+I79</f>
        <v>1147.7615257699988</v>
      </c>
      <c r="J80" s="16">
        <f>+J78+J79</f>
        <v>1229.9553299700001</v>
      </c>
      <c r="K80" s="16">
        <f>+K78+K79</f>
        <v>1176.2691820600003</v>
      </c>
      <c r="L80" s="16">
        <f>+L78+L79</f>
        <v>700.33000000000015</v>
      </c>
    </row>
    <row r="81" spans="2:12" s="4" customFormat="1" ht="13.5" x14ac:dyDescent="0.2">
      <c r="B81" s="13" t="s">
        <v>60</v>
      </c>
      <c r="C81" s="14"/>
      <c r="D81" s="14"/>
      <c r="E81" s="14"/>
      <c r="F81" s="14">
        <v>-2390.4415965399999</v>
      </c>
      <c r="G81" s="14">
        <v>262.19341098000001</v>
      </c>
      <c r="H81" s="14">
        <v>-297.54070616000001</v>
      </c>
      <c r="I81" s="14">
        <v>-469.64508825999997</v>
      </c>
      <c r="J81" s="14">
        <v>71.043932369999993</v>
      </c>
      <c r="K81" s="14">
        <v>19.964349850000001</v>
      </c>
      <c r="L81" s="14">
        <v>30.013000000000002</v>
      </c>
    </row>
    <row r="82" spans="2:12" s="4" customFormat="1" ht="13.5" x14ac:dyDescent="0.2">
      <c r="B82" s="13" t="s">
        <v>61</v>
      </c>
      <c r="C82" s="14"/>
      <c r="D82" s="14"/>
      <c r="E82" s="14"/>
      <c r="F82" s="14">
        <v>2308.1338019899995</v>
      </c>
      <c r="G82" s="14">
        <v>-247.86753487999999</v>
      </c>
      <c r="H82" s="14">
        <v>298.63445344999997</v>
      </c>
      <c r="I82" s="14">
        <v>476.77487975000003</v>
      </c>
      <c r="J82" s="14">
        <v>-67.403752999999995</v>
      </c>
      <c r="K82" s="14">
        <v>-25.420652350000001</v>
      </c>
      <c r="L82" s="14">
        <v>-27.542000000000002</v>
      </c>
    </row>
    <row r="83" spans="2:12" s="5" customFormat="1" ht="13.5" x14ac:dyDescent="0.2">
      <c r="B83" s="15" t="s">
        <v>62</v>
      </c>
      <c r="C83" s="16"/>
      <c r="D83" s="16"/>
      <c r="E83" s="16"/>
      <c r="F83" s="16">
        <v>843.69548973999918</v>
      </c>
      <c r="G83" s="16">
        <v>1003.6716886500001</v>
      </c>
      <c r="H83" s="16">
        <v>907.73925942999972</v>
      </c>
      <c r="I83" s="16">
        <f>+I80+I81+I82</f>
        <v>1154.8913172599989</v>
      </c>
      <c r="J83" s="16">
        <f>+J80+J81+J82</f>
        <v>1233.59550934</v>
      </c>
      <c r="K83" s="16">
        <f>+K80+K81+K82</f>
        <v>1170.8128795600003</v>
      </c>
      <c r="L83" s="16">
        <f>+L80+L81+L82</f>
        <v>702.80100000000016</v>
      </c>
    </row>
    <row r="84" spans="2:12" s="4" customFormat="1" x14ac:dyDescent="0.2">
      <c r="B84" s="13" t="s">
        <v>65</v>
      </c>
      <c r="C84" s="14">
        <v>-11.70882297</v>
      </c>
      <c r="D84" s="14">
        <v>22.430396509999998</v>
      </c>
      <c r="E84" s="14">
        <v>5.5242785599999999</v>
      </c>
      <c r="F84" s="14">
        <v>20.144117659999999</v>
      </c>
      <c r="G84" s="14">
        <v>0.57589516000000007</v>
      </c>
      <c r="H84" s="14">
        <v>3.1472604500000001</v>
      </c>
      <c r="I84" s="14">
        <v>2.6362716600000002</v>
      </c>
      <c r="J84" s="14">
        <v>4.06422901</v>
      </c>
      <c r="K84" s="14">
        <v>49.814150939999998</v>
      </c>
      <c r="L84" s="14">
        <v>4.3869999999999996</v>
      </c>
    </row>
    <row r="85" spans="2:12" s="4" customFormat="1" ht="13.5" x14ac:dyDescent="0.2">
      <c r="B85" s="13" t="s">
        <v>63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s="5" customFormat="1" ht="14.25" x14ac:dyDescent="0.2">
      <c r="B86" s="19" t="s">
        <v>80</v>
      </c>
      <c r="C86" s="16">
        <v>221.81995116000007</v>
      </c>
      <c r="D86" s="16">
        <v>447.3211358399999</v>
      </c>
      <c r="E86" s="16">
        <v>789.46366715000011</v>
      </c>
      <c r="F86" s="16">
        <v>863.83960739999918</v>
      </c>
      <c r="G86" s="16">
        <v>1004.24758381</v>
      </c>
      <c r="H86" s="16">
        <v>910.8865198799997</v>
      </c>
      <c r="I86" s="16">
        <f>+I83+I84-I85</f>
        <v>1157.5275889199988</v>
      </c>
      <c r="J86" s="16">
        <f>+J83+J84-J85</f>
        <v>1237.65973835</v>
      </c>
      <c r="K86" s="16">
        <f>+K83+K84-K85</f>
        <v>1220.6270305000003</v>
      </c>
      <c r="L86" s="16">
        <f>+L83+L84-L85</f>
        <v>707.1880000000001</v>
      </c>
    </row>
    <row r="87" spans="2:12" s="4" customFormat="1" x14ac:dyDescent="0.2">
      <c r="B87" s="20" t="s">
        <v>64</v>
      </c>
      <c r="C87" s="14">
        <v>1.93486439</v>
      </c>
      <c r="D87" s="14">
        <v>4.7266797000000009</v>
      </c>
      <c r="E87" s="14">
        <v>0.11039421000000001</v>
      </c>
      <c r="F87" s="14">
        <v>5.7969364400000005</v>
      </c>
      <c r="G87" s="14">
        <v>2.8823554300000001</v>
      </c>
      <c r="H87" s="14">
        <v>2.1856107300000001</v>
      </c>
      <c r="I87" s="14">
        <v>6.57391711</v>
      </c>
      <c r="J87" s="14">
        <v>38.18886972</v>
      </c>
      <c r="K87" s="14">
        <v>-18.667802760000001</v>
      </c>
      <c r="L87" s="14">
        <v>2.2389999999999999</v>
      </c>
    </row>
    <row r="88" spans="2:12" s="4" customFormat="1" x14ac:dyDescent="0.2">
      <c r="B88" s="20" t="s">
        <v>66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s="5" customFormat="1" ht="14.25" x14ac:dyDescent="0.2">
      <c r="B89" s="21" t="s">
        <v>79</v>
      </c>
      <c r="C89" s="22">
        <v>223.75481555000007</v>
      </c>
      <c r="D89" s="22">
        <v>452.04781553999987</v>
      </c>
      <c r="E89" s="22">
        <v>789.57406136000009</v>
      </c>
      <c r="F89" s="22">
        <v>869.63654383999915</v>
      </c>
      <c r="G89" s="22">
        <v>1007.12993924</v>
      </c>
      <c r="H89" s="22">
        <v>913.0721306099997</v>
      </c>
      <c r="I89" s="22">
        <f>+I86+I87-I88</f>
        <v>1164.1015060299987</v>
      </c>
      <c r="J89" s="22">
        <f>+J86+J87-J88</f>
        <v>1275.84860807</v>
      </c>
      <c r="K89" s="22">
        <f>+K86+K87-K88</f>
        <v>1201.9592277400002</v>
      </c>
      <c r="L89" s="22">
        <f>+L86+L87-L88</f>
        <v>709.42700000000013</v>
      </c>
    </row>
    <row r="90" spans="2:12" s="4" customFormat="1" x14ac:dyDescent="0.2">
      <c r="B90" s="28" t="s">
        <v>67</v>
      </c>
      <c r="D90" s="1"/>
      <c r="I90" s="6"/>
    </row>
    <row r="91" spans="2:12" x14ac:dyDescent="0.2">
      <c r="B91" s="28" t="s">
        <v>68</v>
      </c>
      <c r="G91" s="4"/>
    </row>
    <row r="92" spans="2:12" x14ac:dyDescent="0.2">
      <c r="B92" s="29" t="s">
        <v>84</v>
      </c>
      <c r="G92" s="4"/>
    </row>
    <row r="93" spans="2:12" hidden="1" x14ac:dyDescent="0.2">
      <c r="B93" s="29" t="s">
        <v>51</v>
      </c>
    </row>
    <row r="94" spans="2:12" x14ac:dyDescent="0.2">
      <c r="B94" s="29" t="s">
        <v>83</v>
      </c>
    </row>
    <row r="95" spans="2:12" x14ac:dyDescent="0.2">
      <c r="B95" s="29" t="s">
        <v>81</v>
      </c>
    </row>
    <row r="96" spans="2:12" hidden="1" x14ac:dyDescent="0.2">
      <c r="B96" s="29" t="s">
        <v>54</v>
      </c>
    </row>
    <row r="97" spans="2:2" x14ac:dyDescent="0.2">
      <c r="B97" s="29" t="s">
        <v>82</v>
      </c>
    </row>
    <row r="98" spans="2:2" x14ac:dyDescent="0.2">
      <c r="B98" s="29" t="s">
        <v>57</v>
      </c>
    </row>
    <row r="99" spans="2:2" x14ac:dyDescent="0.2">
      <c r="B99" s="29" t="s">
        <v>58</v>
      </c>
    </row>
  </sheetData>
  <phoneticPr fontId="0" type="noConversion"/>
  <pageMargins left="0.75" right="0.75" top="1" bottom="1" header="0" footer="0"/>
  <pageSetup paperSize="9" orientation="portrait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70301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macroeconomicas_18</dc:creator>
  <cp:lastModifiedBy>Max A. Bairon Beltran</cp:lastModifiedBy>
  <cp:lastPrinted>2007-03-09T13:20:25Z</cp:lastPrinted>
  <dcterms:created xsi:type="dcterms:W3CDTF">2002-03-26T20:54:31Z</dcterms:created>
  <dcterms:modified xsi:type="dcterms:W3CDTF">2021-08-17T17:24:49Z</dcterms:modified>
</cp:coreProperties>
</file>