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702\"/>
    </mc:Choice>
  </mc:AlternateContent>
  <xr:revisionPtr revIDLastSave="0" documentId="13_ncr:1_{A206E4DC-CD29-4838-9575-12C06B555C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0203" sheetId="2" r:id="rId1"/>
  </sheets>
  <calcPr calcId="191029"/>
</workbook>
</file>

<file path=xl/calcChain.xml><?xml version="1.0" encoding="utf-8"?>
<calcChain xmlns="http://schemas.openxmlformats.org/spreadsheetml/2006/main">
  <c r="L75" i="2" l="1"/>
  <c r="L71" i="2"/>
  <c r="L67" i="2"/>
  <c r="L62" i="2"/>
  <c r="L56" i="2"/>
  <c r="L51" i="2"/>
  <c r="L46" i="2"/>
  <c r="L40" i="2"/>
  <c r="L26" i="2"/>
  <c r="L25" i="2" s="1"/>
  <c r="L22" i="2"/>
  <c r="L17" i="2"/>
  <c r="L61" i="2" l="1"/>
  <c r="L45" i="2"/>
  <c r="L34" i="2"/>
  <c r="K75" i="2"/>
  <c r="K71" i="2"/>
  <c r="K67" i="2"/>
  <c r="K62" i="2"/>
  <c r="K56" i="2"/>
  <c r="K51" i="2"/>
  <c r="K46" i="2"/>
  <c r="K40" i="2"/>
  <c r="K26" i="2"/>
  <c r="K25" i="2" s="1"/>
  <c r="K22" i="2"/>
  <c r="K17" i="2"/>
  <c r="J75" i="2"/>
  <c r="J71" i="2"/>
  <c r="J67" i="2"/>
  <c r="J62" i="2"/>
  <c r="J56" i="2"/>
  <c r="J51" i="2"/>
  <c r="J46" i="2"/>
  <c r="J40" i="2"/>
  <c r="J26" i="2"/>
  <c r="J25" i="2" s="1"/>
  <c r="J22" i="2"/>
  <c r="J17" i="2"/>
  <c r="I75" i="2"/>
  <c r="I71" i="2"/>
  <c r="I67" i="2"/>
  <c r="I62" i="2"/>
  <c r="I56" i="2"/>
  <c r="I51" i="2"/>
  <c r="I46" i="2"/>
  <c r="I40" i="2"/>
  <c r="I26" i="2"/>
  <c r="I25" i="2" s="1"/>
  <c r="I22" i="2"/>
  <c r="I17" i="2"/>
  <c r="H71" i="2"/>
  <c r="H75" i="2"/>
  <c r="H67" i="2"/>
  <c r="H62" i="2"/>
  <c r="H56" i="2"/>
  <c r="H51" i="2"/>
  <c r="H46" i="2"/>
  <c r="H40" i="2"/>
  <c r="H26" i="2"/>
  <c r="H25" i="2" s="1"/>
  <c r="H22" i="2"/>
  <c r="H17" i="2"/>
  <c r="G75" i="2"/>
  <c r="G71" i="2"/>
  <c r="G67" i="2"/>
  <c r="G62" i="2"/>
  <c r="G56" i="2"/>
  <c r="G51" i="2"/>
  <c r="G46" i="2"/>
  <c r="G40" i="2"/>
  <c r="G26" i="2"/>
  <c r="G25" i="2" s="1"/>
  <c r="G22" i="2"/>
  <c r="G17" i="2"/>
  <c r="F75" i="2"/>
  <c r="F71" i="2"/>
  <c r="F67" i="2"/>
  <c r="F62" i="2"/>
  <c r="F56" i="2"/>
  <c r="F51" i="2"/>
  <c r="F46" i="2"/>
  <c r="F40" i="2"/>
  <c r="F26" i="2"/>
  <c r="F25" i="2" s="1"/>
  <c r="F22" i="2"/>
  <c r="F17" i="2"/>
  <c r="E75" i="2"/>
  <c r="E71" i="2"/>
  <c r="E67" i="2"/>
  <c r="E62" i="2"/>
  <c r="E56" i="2"/>
  <c r="E51" i="2"/>
  <c r="E46" i="2"/>
  <c r="E40" i="2"/>
  <c r="E26" i="2"/>
  <c r="E25" i="2" s="1"/>
  <c r="E22" i="2"/>
  <c r="E17" i="2"/>
  <c r="D46" i="2"/>
  <c r="D75" i="2"/>
  <c r="D71" i="2"/>
  <c r="D67" i="2"/>
  <c r="D62" i="2"/>
  <c r="D56" i="2"/>
  <c r="D51" i="2"/>
  <c r="D40" i="2"/>
  <c r="D26" i="2"/>
  <c r="D25" i="2"/>
  <c r="D22" i="2"/>
  <c r="D17" i="2"/>
  <c r="C75" i="2"/>
  <c r="C71" i="2"/>
  <c r="C67" i="2"/>
  <c r="C62" i="2"/>
  <c r="C56" i="2"/>
  <c r="C51" i="2"/>
  <c r="C46" i="2"/>
  <c r="C40" i="2"/>
  <c r="C26" i="2"/>
  <c r="C25" i="2" s="1"/>
  <c r="C22" i="2"/>
  <c r="C17" i="2"/>
  <c r="I45" i="2" l="1"/>
  <c r="J61" i="2"/>
  <c r="D61" i="2"/>
  <c r="E61" i="2"/>
  <c r="H45" i="2"/>
  <c r="K61" i="2"/>
  <c r="H61" i="2"/>
  <c r="I61" i="2"/>
  <c r="C61" i="2"/>
  <c r="F61" i="2"/>
  <c r="G61" i="2"/>
  <c r="E45" i="2"/>
  <c r="F45" i="2"/>
  <c r="K45" i="2"/>
  <c r="G45" i="2"/>
  <c r="J45" i="2"/>
  <c r="C45" i="2"/>
  <c r="D45" i="2"/>
  <c r="I34" i="2"/>
  <c r="J34" i="2"/>
  <c r="K34" i="2"/>
  <c r="G34" i="2"/>
  <c r="C34" i="2"/>
  <c r="E34" i="2"/>
  <c r="H34" i="2"/>
  <c r="D34" i="2"/>
  <c r="F34" i="2"/>
</calcChain>
</file>

<file path=xl/sharedStrings.xml><?xml version="1.0" encoding="utf-8"?>
<sst xmlns="http://schemas.openxmlformats.org/spreadsheetml/2006/main" count="94" uniqueCount="70">
  <si>
    <t>ACTIVO</t>
  </si>
  <si>
    <t xml:space="preserve">       Suma de b) Cuentas del Balance Consolidado de Bancos Comerciales (disponible + otras cuentas de activo - oblig. con otros bancos comerciales - obligaciones con el BCB)</t>
  </si>
  <si>
    <t xml:space="preserve">(En millones de bolivianos) </t>
  </si>
  <si>
    <t>SALDO A FIN DE:</t>
  </si>
  <si>
    <t xml:space="preserve">     Gobierno Central</t>
  </si>
  <si>
    <t xml:space="preserve">     Crédito  </t>
  </si>
  <si>
    <t xml:space="preserve">         Vigente</t>
  </si>
  <si>
    <t xml:space="preserve">         Ejecución</t>
  </si>
  <si>
    <t xml:space="preserve">     Inversiones  </t>
  </si>
  <si>
    <t xml:space="preserve">         Vencida</t>
  </si>
  <si>
    <t>PASIVO</t>
  </si>
  <si>
    <t>Cuasi Dinero</t>
  </si>
  <si>
    <t xml:space="preserve">  Caja de Ahorros</t>
  </si>
  <si>
    <t xml:space="preserve">  Depósitos a Plazo Fijo</t>
  </si>
  <si>
    <t xml:space="preserve">    Gobierno Central</t>
  </si>
  <si>
    <t xml:space="preserve">    Seguridad Social</t>
  </si>
  <si>
    <t xml:space="preserve">    Gobiernos Locales y Regionales</t>
  </si>
  <si>
    <t xml:space="preserve">    Empresas Públicas</t>
  </si>
  <si>
    <t xml:space="preserve">      Organismos Internacionales</t>
  </si>
  <si>
    <t xml:space="preserve">      Exterior a Mediano y Largo Plazo</t>
  </si>
  <si>
    <t xml:space="preserve">      Moneda Nacional</t>
  </si>
  <si>
    <t xml:space="preserve">      Moneda Extranjera</t>
  </si>
  <si>
    <t xml:space="preserve">      Moneda Nacional con Mantenimiento de Valor</t>
  </si>
  <si>
    <t xml:space="preserve">      Unidad de Fomento a la Vivienda</t>
  </si>
  <si>
    <t>Cuadro Nº 7.02.03</t>
  </si>
  <si>
    <t>Aportes a Organismos Internacionales</t>
  </si>
  <si>
    <t>Crédito al Sector Público</t>
  </si>
  <si>
    <t>Financiamiento al Sector Privado</t>
  </si>
  <si>
    <t>Total Activo y Pasivo</t>
  </si>
  <si>
    <t>Emisión</t>
  </si>
  <si>
    <t>Depósitos del Sector Público</t>
  </si>
  <si>
    <t>Depósitos</t>
  </si>
  <si>
    <t xml:space="preserve">  (4) Suma de a) Cuentas del Balance del Banco Central (crédito a bancos comerciales + otras cuentas de activo - depósitos de bancos comerciales)</t>
  </si>
  <si>
    <t xml:space="preserve"> (10) Dato recién a partir de la gestión 2005, cuyo valor en millones de bolivianos resulta poco representativo.                                        </t>
  </si>
  <si>
    <t xml:space="preserve">         Con atraso hasta 30 días</t>
  </si>
  <si>
    <t xml:space="preserve">    (p): Preliminar</t>
  </si>
  <si>
    <t xml:space="preserve">  (6) Incluye otros vista y otros plazo y Certificados de Devolución de Depósitos (CDD)</t>
  </si>
  <si>
    <t xml:space="preserve">  (9) Nueva denominación según BCB, a partir de la gestión 2008. Anteriormente se hacía referencia a las Reservas Internacionales Netas y Brutas                                          </t>
  </si>
  <si>
    <r>
      <t xml:space="preserve">  Otras Obligaciones</t>
    </r>
    <r>
      <rPr>
        <vertAlign val="superscript"/>
        <sz val="10"/>
        <color indexed="18"/>
        <rFont val="Arial"/>
        <family val="2"/>
      </rPr>
      <t xml:space="preserve"> (6)</t>
    </r>
  </si>
  <si>
    <t>Otros Activos a Mediano y Largo Plazo</t>
  </si>
  <si>
    <t>Obligaciones con el Sector Privado y con Empresas con Participación Estatal</t>
  </si>
  <si>
    <t xml:space="preserve">2011 </t>
  </si>
  <si>
    <t xml:space="preserve">2012 </t>
  </si>
  <si>
    <t xml:space="preserve">2013 </t>
  </si>
  <si>
    <t xml:space="preserve">      Unidad de Fomento a la Vivienda </t>
  </si>
  <si>
    <t>2014</t>
  </si>
  <si>
    <t>2015</t>
  </si>
  <si>
    <t xml:space="preserve">     Obligaciones a Corto Plazo (b)</t>
  </si>
  <si>
    <t xml:space="preserve">  (2) Incluye Seguridad Social, Empresas Públicas y Gobiernos Locales y Regionales.</t>
  </si>
  <si>
    <t>2016</t>
  </si>
  <si>
    <t>2017</t>
  </si>
  <si>
    <t xml:space="preserve"> Activos Externos Netos  (a-b)</t>
  </si>
  <si>
    <t xml:space="preserve">     Activos Brutos (a)</t>
  </si>
  <si>
    <t>2018</t>
  </si>
  <si>
    <t>2019</t>
  </si>
  <si>
    <r>
      <t xml:space="preserve">     Resto del Sector Público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10"/>
        <rFont val="Arial"/>
        <family val="2"/>
      </rPr>
      <t>(2)</t>
    </r>
  </si>
  <si>
    <r>
      <t xml:space="preserve">  Financiamiento al Resto del Sistema Financiero </t>
    </r>
    <r>
      <rPr>
        <b/>
        <vertAlign val="superscript"/>
        <sz val="10"/>
        <rFont val="Arial"/>
        <family val="2"/>
      </rPr>
      <t>(3)</t>
    </r>
  </si>
  <si>
    <r>
      <t xml:space="preserve"> Otras Cuentas de Activo</t>
    </r>
    <r>
      <rPr>
        <b/>
        <vertAlign val="superscript"/>
        <sz val="10"/>
        <color indexed="18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(4)</t>
    </r>
  </si>
  <si>
    <r>
      <t xml:space="preserve">Depósitos Vista </t>
    </r>
    <r>
      <rPr>
        <vertAlign val="superscript"/>
        <sz val="10"/>
        <rFont val="Arial"/>
        <family val="2"/>
      </rPr>
      <t>(5)</t>
    </r>
  </si>
  <si>
    <r>
      <t xml:space="preserve">      Bancos Especializados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10"/>
        <rFont val="Arial"/>
        <family val="2"/>
      </rPr>
      <t>(3)</t>
    </r>
  </si>
  <si>
    <r>
      <t xml:space="preserve">Obligaciones con Otras Cuentas de Pasivos </t>
    </r>
    <r>
      <rPr>
        <b/>
        <vertAlign val="superscript"/>
        <sz val="10"/>
        <rFont val="Arial"/>
        <family val="2"/>
      </rPr>
      <t>(7)</t>
    </r>
  </si>
  <si>
    <r>
      <t xml:space="preserve">Capital y Reservas </t>
    </r>
    <r>
      <rPr>
        <b/>
        <vertAlign val="superscript"/>
        <sz val="10"/>
        <rFont val="Arial"/>
        <family val="2"/>
      </rPr>
      <t>(8)</t>
    </r>
  </si>
  <si>
    <t>Fuente: Banco Central de Bolivia</t>
  </si>
  <si>
    <t xml:space="preserve">            Instituto Nacional de Estadística</t>
  </si>
  <si>
    <r>
      <t>BOLIVIA: BALANCE CONSOLIDADO DEL SISTEMA MONETARIO</t>
    </r>
    <r>
      <rPr>
        <b/>
        <vertAlign val="superscript"/>
        <sz val="10"/>
        <color rgb="FF17223D"/>
        <rFont val="Arial"/>
        <family val="2"/>
      </rPr>
      <t>(1)</t>
    </r>
    <r>
      <rPr>
        <b/>
        <sz val="10"/>
        <color rgb="FF17223D"/>
        <rFont val="Arial"/>
        <family val="2"/>
      </rPr>
      <t>, 2011 - 2020</t>
    </r>
  </si>
  <si>
    <t xml:space="preserve">  (8) Incluye cuentas netas de resultados.</t>
  </si>
  <si>
    <t xml:space="preserve">  (7) Incluye depósitos restringidos.</t>
  </si>
  <si>
    <t xml:space="preserve">  (5) Hasta noviembre de 1987 esta cuenta estaba conformada solamente por cuentas corrientes, después se agregan depósitos vista y cheques certificados.</t>
  </si>
  <si>
    <t xml:space="preserve">  (3) Incluye bancos especializados, otras instituciones financieras y FONDESIF.</t>
  </si>
  <si>
    <t xml:space="preserve">  (1) Banco Central de Bolivia y Bancos Comerciales.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</si>
</sst>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vertAlign val="superscript"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  <font>
      <b/>
      <vertAlign val="superscript"/>
      <sz val="10"/>
      <color rgb="FF17223D"/>
      <name val="Arial"/>
      <family val="2"/>
    </font>
    <font>
      <sz val="8"/>
      <name val="Arial"/>
      <family val="2"/>
    </font>
    <font>
      <vertAlign val="superscript"/>
      <sz val="8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3" fillId="0" borderId="0" xfId="0" applyFont="1" applyFill="1"/>
    <xf numFmtId="0" fontId="6" fillId="0" borderId="0" xfId="0" applyFont="1" applyFill="1" applyAlignment="1">
      <alignment horizontal="left" indent="3"/>
    </xf>
    <xf numFmtId="0" fontId="6" fillId="0" borderId="0" xfId="0" applyFont="1" applyAlignment="1" applyProtection="1">
      <alignment horizontal="left" indent="3"/>
    </xf>
    <xf numFmtId="0" fontId="1" fillId="0" borderId="0" xfId="0" applyFont="1" applyFill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8" fillId="4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8" fillId="5" borderId="0" xfId="0" applyFont="1" applyFill="1" applyBorder="1" applyAlignment="1">
      <alignment horizontal="left" vertical="center" indent="1"/>
    </xf>
    <xf numFmtId="0" fontId="3" fillId="2" borderId="0" xfId="0" applyFont="1" applyFill="1"/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indent="1"/>
    </xf>
    <xf numFmtId="0" fontId="9" fillId="6" borderId="4" xfId="0" applyFont="1" applyFill="1" applyBorder="1" applyAlignment="1">
      <alignment horizontal="left" indent="1"/>
    </xf>
    <xf numFmtId="3" fontId="9" fillId="6" borderId="4" xfId="0" applyNumberFormat="1" applyFont="1" applyFill="1" applyBorder="1" applyAlignment="1">
      <alignment horizontal="right"/>
    </xf>
    <xf numFmtId="0" fontId="10" fillId="0" borderId="4" xfId="2" applyFont="1" applyBorder="1" applyAlignment="1">
      <alignment horizontal="left" indent="1"/>
    </xf>
    <xf numFmtId="3" fontId="10" fillId="2" borderId="4" xfId="1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left" indent="2"/>
    </xf>
    <xf numFmtId="3" fontId="4" fillId="0" borderId="4" xfId="1" applyNumberFormat="1" applyFont="1" applyFill="1" applyBorder="1"/>
    <xf numFmtId="0" fontId="9" fillId="6" borderId="3" xfId="0" applyFont="1" applyFill="1" applyBorder="1" applyAlignment="1">
      <alignment horizontal="left" indent="1"/>
    </xf>
    <xf numFmtId="3" fontId="9" fillId="6" borderId="3" xfId="0" applyNumberFormat="1" applyFont="1" applyFill="1" applyBorder="1" applyAlignment="1">
      <alignment horizontal="right"/>
    </xf>
    <xf numFmtId="0" fontId="8" fillId="5" borderId="1" xfId="0" applyFont="1" applyFill="1" applyBorder="1" applyAlignment="1">
      <alignment horizontal="left" vertical="center" indent="1"/>
    </xf>
    <xf numFmtId="0" fontId="8" fillId="5" borderId="5" xfId="0" applyFont="1" applyFill="1" applyBorder="1" applyAlignment="1">
      <alignment horizontal="left" vertical="center" indent="1"/>
    </xf>
    <xf numFmtId="0" fontId="16" fillId="2" borderId="0" xfId="2" applyFont="1" applyFill="1"/>
    <xf numFmtId="0" fontId="17" fillId="0" borderId="0" xfId="0" applyFont="1" applyFill="1" applyAlignment="1">
      <alignment horizontal="left" indent="3"/>
    </xf>
    <xf numFmtId="0" fontId="16" fillId="2" borderId="0" xfId="2" applyFont="1" applyFill="1" applyAlignment="1">
      <alignment horizontal="left" indent="2"/>
    </xf>
  </cellXfs>
  <cellStyles count="3">
    <cellStyle name="Millares" xfId="1" builtinId="3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colors>
    <mruColors>
      <color rgb="FFC5D9F1"/>
      <color rgb="FF1722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622" name="Line 2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>
          <a:spLocks noChangeShapeType="1"/>
        </xdr:cNvSpPr>
      </xdr:nvSpPr>
      <xdr:spPr bwMode="auto">
        <a:xfrm>
          <a:off x="36195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625" name="Line 5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>
          <a:spLocks noChangeShapeType="1"/>
        </xdr:cNvSpPr>
      </xdr:nvSpPr>
      <xdr:spPr bwMode="auto">
        <a:xfrm>
          <a:off x="36195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627" name="Line 7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>
          <a:spLocks noChangeShapeType="1"/>
        </xdr:cNvSpPr>
      </xdr:nvSpPr>
      <xdr:spPr bwMode="auto">
        <a:xfrm>
          <a:off x="3619500" y="7848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6</xdr:row>
      <xdr:rowOff>151024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8F735F9-E56C-4ADA-9D21-90444217C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913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L111"/>
  <sheetViews>
    <sheetView showGridLines="0" tabSelected="1" zoomScale="115" zoomScaleNormal="115" workbookViewId="0"/>
  </sheetViews>
  <sheetFormatPr baseColWidth="10" defaultRowHeight="12.75" x14ac:dyDescent="0.2"/>
  <cols>
    <col min="1" max="1" width="3.42578125" style="7" customWidth="1"/>
    <col min="2" max="2" width="71.28515625" style="7" customWidth="1"/>
    <col min="3" max="16384" width="11.42578125" style="7"/>
  </cols>
  <sheetData>
    <row r="5" spans="2:12" ht="15" customHeight="1" x14ac:dyDescent="0.2"/>
    <row r="6" spans="2:12" ht="15" customHeight="1" x14ac:dyDescent="0.2"/>
    <row r="7" spans="2:12" ht="15" customHeight="1" x14ac:dyDescent="0.2"/>
    <row r="8" spans="2:12" ht="15" customHeight="1" x14ac:dyDescent="0.2"/>
    <row r="9" spans="2:12" ht="15" customHeight="1" x14ac:dyDescent="0.2"/>
    <row r="10" spans="2:12" x14ac:dyDescent="0.2">
      <c r="B10" s="8" t="s">
        <v>24</v>
      </c>
    </row>
    <row r="11" spans="2:12" ht="14.25" x14ac:dyDescent="0.2">
      <c r="B11" s="9" t="s">
        <v>64</v>
      </c>
    </row>
    <row r="12" spans="2:12" x14ac:dyDescent="0.2">
      <c r="B12" s="10" t="s">
        <v>2</v>
      </c>
    </row>
    <row r="13" spans="2:12" s="2" customFormat="1" ht="21.75" customHeight="1" x14ac:dyDescent="0.2">
      <c r="B13" s="11" t="s">
        <v>3</v>
      </c>
      <c r="C13" s="11" t="s">
        <v>41</v>
      </c>
      <c r="D13" s="11" t="s">
        <v>42</v>
      </c>
      <c r="E13" s="11" t="s">
        <v>43</v>
      </c>
      <c r="F13" s="11" t="s">
        <v>45</v>
      </c>
      <c r="G13" s="11" t="s">
        <v>46</v>
      </c>
      <c r="H13" s="11" t="s">
        <v>49</v>
      </c>
      <c r="I13" s="11" t="s">
        <v>50</v>
      </c>
      <c r="J13" s="11" t="s">
        <v>53</v>
      </c>
      <c r="K13" s="11" t="s">
        <v>54</v>
      </c>
      <c r="L13" s="11">
        <v>2020</v>
      </c>
    </row>
    <row r="14" spans="2:12" s="12" customFormat="1" ht="6" customHeight="1" x14ac:dyDescent="0.2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2:12" s="2" customFormat="1" ht="13.5" customHeight="1" x14ac:dyDescent="0.2">
      <c r="B15" s="25" t="s">
        <v>0</v>
      </c>
      <c r="C15" s="13"/>
      <c r="D15" s="13"/>
      <c r="E15" s="13"/>
      <c r="F15" s="13"/>
      <c r="G15" s="13"/>
      <c r="H15" s="13"/>
      <c r="I15" s="13"/>
      <c r="J15" s="13"/>
      <c r="K15" s="13"/>
      <c r="L15" s="26"/>
    </row>
    <row r="16" spans="2:12" s="12" customFormat="1" ht="4.5" customHeight="1" x14ac:dyDescent="0.2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2:12" s="3" customFormat="1" x14ac:dyDescent="0.2">
      <c r="B17" s="17" t="s">
        <v>51</v>
      </c>
      <c r="C17" s="18">
        <f t="shared" ref="C17:I17" si="0">+C18-C19</f>
        <v>89759.857407401098</v>
      </c>
      <c r="D17" s="18">
        <f t="shared" si="0"/>
        <v>104002.6783794628</v>
      </c>
      <c r="E17" s="18">
        <f t="shared" si="0"/>
        <v>108984.55004731521</v>
      </c>
      <c r="F17" s="18">
        <f t="shared" si="0"/>
        <v>117480.5550864364</v>
      </c>
      <c r="G17" s="18">
        <f t="shared" si="0"/>
        <v>106236.3415767774</v>
      </c>
      <c r="H17" s="18">
        <f t="shared" si="0"/>
        <v>84583.814108286388</v>
      </c>
      <c r="I17" s="18">
        <f t="shared" si="0"/>
        <v>85543.945000000007</v>
      </c>
      <c r="J17" s="18">
        <f>+J18-J19</f>
        <v>74120.566000000006</v>
      </c>
      <c r="K17" s="18">
        <f>+K18-K19</f>
        <v>54089.533379255197</v>
      </c>
      <c r="L17" s="18">
        <f>+L18-L19</f>
        <v>44680.091931146999</v>
      </c>
    </row>
    <row r="18" spans="2:12" x14ac:dyDescent="0.2">
      <c r="B18" s="19" t="s">
        <v>52</v>
      </c>
      <c r="C18" s="20">
        <v>89841.738733391903</v>
      </c>
      <c r="D18" s="20">
        <v>104106.335420492</v>
      </c>
      <c r="E18" s="20">
        <v>109183.94702628</v>
      </c>
      <c r="F18" s="20">
        <v>117923.817129114</v>
      </c>
      <c r="G18" s="20">
        <v>106856.400595902</v>
      </c>
      <c r="H18" s="20">
        <v>85595.517845006194</v>
      </c>
      <c r="I18" s="20">
        <v>86207.042000000001</v>
      </c>
      <c r="J18" s="20">
        <v>74685.801000000007</v>
      </c>
      <c r="K18" s="20">
        <v>54494.613986276199</v>
      </c>
      <c r="L18" s="20">
        <v>45189.648875325198</v>
      </c>
    </row>
    <row r="19" spans="2:12" x14ac:dyDescent="0.2">
      <c r="B19" s="19" t="s">
        <v>47</v>
      </c>
      <c r="C19" s="20">
        <v>81.881325990799994</v>
      </c>
      <c r="D19" s="20">
        <v>103.6570410292</v>
      </c>
      <c r="E19" s="20">
        <v>199.39697896480001</v>
      </c>
      <c r="F19" s="20">
        <v>443.26204267759999</v>
      </c>
      <c r="G19" s="20">
        <v>620.05901912460001</v>
      </c>
      <c r="H19" s="20">
        <v>1011.7037367198</v>
      </c>
      <c r="I19" s="20">
        <v>663.09699999999998</v>
      </c>
      <c r="J19" s="20">
        <v>565.23500000000001</v>
      </c>
      <c r="K19" s="20">
        <v>405.08060702099999</v>
      </c>
      <c r="L19" s="20">
        <v>509.55694417820001</v>
      </c>
    </row>
    <row r="20" spans="2:12" s="3" customFormat="1" x14ac:dyDescent="0.2">
      <c r="B20" s="17" t="s">
        <v>25</v>
      </c>
      <c r="C20" s="18">
        <v>1345.0001752614</v>
      </c>
      <c r="D20" s="18">
        <v>2165.6231176831998</v>
      </c>
      <c r="E20" s="18">
        <v>1682.8443840012001</v>
      </c>
      <c r="F20" s="18">
        <v>1754.8475723772001</v>
      </c>
      <c r="G20" s="18">
        <v>1732.5212913946</v>
      </c>
      <c r="H20" s="18">
        <v>1631.1524301548</v>
      </c>
      <c r="I20" s="18">
        <v>1545.9970000000001</v>
      </c>
      <c r="J20" s="18">
        <v>1540.5609999999999</v>
      </c>
      <c r="K20" s="18">
        <v>1529.0174931639999</v>
      </c>
      <c r="L20" s="18">
        <v>1519.928267564</v>
      </c>
    </row>
    <row r="21" spans="2:12" s="3" customFormat="1" x14ac:dyDescent="0.2">
      <c r="B21" s="17" t="s">
        <v>39</v>
      </c>
      <c r="C21" s="18">
        <v>1466.6379769355999</v>
      </c>
      <c r="D21" s="18">
        <v>1479.3994149354</v>
      </c>
      <c r="E21" s="18">
        <v>1733.1476185869999</v>
      </c>
      <c r="F21" s="18">
        <v>1689.4308878062</v>
      </c>
      <c r="G21" s="18">
        <v>1695.9478881492</v>
      </c>
      <c r="H21" s="18">
        <v>1716.6442825924</v>
      </c>
      <c r="I21" s="18">
        <v>1745.9880000000001</v>
      </c>
      <c r="J21" s="18">
        <v>1752.816</v>
      </c>
      <c r="K21" s="18">
        <v>1802.815692461</v>
      </c>
      <c r="L21" s="18">
        <v>1867.9714640663999</v>
      </c>
    </row>
    <row r="22" spans="2:12" s="3" customFormat="1" x14ac:dyDescent="0.2">
      <c r="B22" s="17" t="s">
        <v>26</v>
      </c>
      <c r="C22" s="18">
        <f t="shared" ref="C22:I22" si="1">+C23+C24</f>
        <v>14040.332742937098</v>
      </c>
      <c r="D22" s="18">
        <f t="shared" si="1"/>
        <v>18852.038230894701</v>
      </c>
      <c r="E22" s="18">
        <f t="shared" si="1"/>
        <v>23268.856818569999</v>
      </c>
      <c r="F22" s="18">
        <f t="shared" si="1"/>
        <v>27394.070286372902</v>
      </c>
      <c r="G22" s="18">
        <f t="shared" si="1"/>
        <v>33073.224773179703</v>
      </c>
      <c r="H22" s="18">
        <f t="shared" si="1"/>
        <v>40427.903883581203</v>
      </c>
      <c r="I22" s="18">
        <f t="shared" si="1"/>
        <v>47900.750999999997</v>
      </c>
      <c r="J22" s="18">
        <f>+J23+J24</f>
        <v>54367.067000000003</v>
      </c>
      <c r="K22" s="18">
        <f>+K23+K24</f>
        <v>62460.184295280196</v>
      </c>
      <c r="L22" s="18">
        <f>+L23+L24</f>
        <v>88592.059089948496</v>
      </c>
    </row>
    <row r="23" spans="2:12" x14ac:dyDescent="0.2">
      <c r="B23" s="19" t="s">
        <v>4</v>
      </c>
      <c r="C23" s="20">
        <v>10798.956876387099</v>
      </c>
      <c r="D23" s="20">
        <v>10847.3413630247</v>
      </c>
      <c r="E23" s="20">
        <v>10772.929320380001</v>
      </c>
      <c r="F23" s="20">
        <v>11011.3602319029</v>
      </c>
      <c r="G23" s="20">
        <v>12099.2995256497</v>
      </c>
      <c r="H23" s="20">
        <v>12882.711854151201</v>
      </c>
      <c r="I23" s="20">
        <v>14885.487999999999</v>
      </c>
      <c r="J23" s="20">
        <v>19048.442999999999</v>
      </c>
      <c r="K23" s="20">
        <v>25139.5208184002</v>
      </c>
      <c r="L23" s="20">
        <v>51941.717044618497</v>
      </c>
    </row>
    <row r="24" spans="2:12" ht="14.25" x14ac:dyDescent="0.2">
      <c r="B24" s="19" t="s">
        <v>55</v>
      </c>
      <c r="C24" s="20">
        <v>3241.37586655</v>
      </c>
      <c r="D24" s="20">
        <v>8004.6968678699996</v>
      </c>
      <c r="E24" s="20">
        <v>12495.92749819</v>
      </c>
      <c r="F24" s="20">
        <v>16382.710054470001</v>
      </c>
      <c r="G24" s="20">
        <v>20973.925247530002</v>
      </c>
      <c r="H24" s="20">
        <v>27545.19202943</v>
      </c>
      <c r="I24" s="20">
        <v>33015.262999999999</v>
      </c>
      <c r="J24" s="20">
        <v>35318.624000000003</v>
      </c>
      <c r="K24" s="20">
        <v>37320.66347688</v>
      </c>
      <c r="L24" s="20">
        <v>36650.342045329999</v>
      </c>
    </row>
    <row r="25" spans="2:12" s="3" customFormat="1" x14ac:dyDescent="0.2">
      <c r="B25" s="17" t="s">
        <v>27</v>
      </c>
      <c r="C25" s="18">
        <f t="shared" ref="C25:I25" si="2">+C26+C31</f>
        <v>47856.596754972677</v>
      </c>
      <c r="D25" s="18">
        <f t="shared" si="2"/>
        <v>56205.429136028215</v>
      </c>
      <c r="E25" s="18">
        <f t="shared" si="2"/>
        <v>68408.053899520601</v>
      </c>
      <c r="F25" s="18">
        <f t="shared" si="2"/>
        <v>90623.459159238133</v>
      </c>
      <c r="G25" s="18">
        <f t="shared" si="2"/>
        <v>107309.33502289296</v>
      </c>
      <c r="H25" s="18">
        <f t="shared" si="2"/>
        <v>124424.15362782936</v>
      </c>
      <c r="I25" s="18">
        <f t="shared" si="2"/>
        <v>140495.35800000001</v>
      </c>
      <c r="J25" s="18">
        <f>+J26+J31</f>
        <v>156797.75000000003</v>
      </c>
      <c r="K25" s="18">
        <f>+K26+K31</f>
        <v>168272.89906930295</v>
      </c>
      <c r="L25" s="18">
        <f>+L26+L31</f>
        <v>173776.99633368934</v>
      </c>
    </row>
    <row r="26" spans="2:12" x14ac:dyDescent="0.2">
      <c r="B26" s="19" t="s">
        <v>5</v>
      </c>
      <c r="C26" s="20">
        <f t="shared" ref="C26:I26" si="3">SUM(C27:C30)</f>
        <v>47680.57473279268</v>
      </c>
      <c r="D26" s="20">
        <f t="shared" si="3"/>
        <v>56099.849794818212</v>
      </c>
      <c r="E26" s="20">
        <f t="shared" si="3"/>
        <v>68215.022380390597</v>
      </c>
      <c r="F26" s="20">
        <f t="shared" si="3"/>
        <v>90395.320119808137</v>
      </c>
      <c r="G26" s="20">
        <f t="shared" si="3"/>
        <v>106924.83725028296</v>
      </c>
      <c r="H26" s="20">
        <f t="shared" si="3"/>
        <v>123830.94220563937</v>
      </c>
      <c r="I26" s="20">
        <f t="shared" si="3"/>
        <v>139395.11800000002</v>
      </c>
      <c r="J26" s="20">
        <f>SUM(J27:J30)</f>
        <v>155539.62000000002</v>
      </c>
      <c r="K26" s="20">
        <f>SUM(K27:K30)</f>
        <v>166913.05921194295</v>
      </c>
      <c r="L26" s="20">
        <f>SUM(L27:L30)</f>
        <v>172502.19714347934</v>
      </c>
    </row>
    <row r="27" spans="2:12" x14ac:dyDescent="0.2">
      <c r="B27" s="19" t="s">
        <v>6</v>
      </c>
      <c r="C27" s="20">
        <v>45203.761034160198</v>
      </c>
      <c r="D27" s="20">
        <v>53744.618967642004</v>
      </c>
      <c r="E27" s="20">
        <v>65685.422592045594</v>
      </c>
      <c r="F27" s="20">
        <v>88160.173700654093</v>
      </c>
      <c r="G27" s="20">
        <v>104435.89857338701</v>
      </c>
      <c r="H27" s="20">
        <v>120965.824810623</v>
      </c>
      <c r="I27" s="20">
        <v>136150.90900000001</v>
      </c>
      <c r="J27" s="20">
        <v>151973.48000000001</v>
      </c>
      <c r="K27" s="20">
        <v>162961.380872034</v>
      </c>
      <c r="L27" s="20">
        <v>168990.01253958399</v>
      </c>
    </row>
    <row r="28" spans="2:12" hidden="1" x14ac:dyDescent="0.2">
      <c r="B28" s="21" t="s">
        <v>34</v>
      </c>
      <c r="C28" s="22">
        <v>0</v>
      </c>
      <c r="D28" s="22"/>
      <c r="E28" s="22"/>
      <c r="F28" s="22"/>
      <c r="G28" s="22"/>
      <c r="H28" s="22"/>
      <c r="I28" s="22"/>
      <c r="J28" s="22"/>
      <c r="K28" s="22"/>
      <c r="L28" s="22"/>
    </row>
    <row r="29" spans="2:12" x14ac:dyDescent="0.2">
      <c r="B29" s="19" t="s">
        <v>9</v>
      </c>
      <c r="C29" s="20">
        <v>447.96554122795999</v>
      </c>
      <c r="D29" s="20">
        <v>450.86767787295997</v>
      </c>
      <c r="E29" s="20">
        <v>524.91142087295998</v>
      </c>
      <c r="F29" s="20">
        <v>605.52605583295997</v>
      </c>
      <c r="G29" s="20">
        <v>673.01393892696001</v>
      </c>
      <c r="H29" s="20">
        <v>778.18829510635999</v>
      </c>
      <c r="I29" s="20">
        <v>830.88599999999997</v>
      </c>
      <c r="J29" s="20">
        <v>877.65700000000004</v>
      </c>
      <c r="K29" s="20">
        <v>874.10838638895996</v>
      </c>
      <c r="L29" s="20">
        <v>361.51674072536002</v>
      </c>
    </row>
    <row r="30" spans="2:12" x14ac:dyDescent="0.2">
      <c r="B30" s="19" t="s">
        <v>7</v>
      </c>
      <c r="C30" s="20">
        <v>2028.84815740452</v>
      </c>
      <c r="D30" s="20">
        <v>1904.3631493032501</v>
      </c>
      <c r="E30" s="20">
        <v>2004.68836747205</v>
      </c>
      <c r="F30" s="20">
        <v>1629.62036332108</v>
      </c>
      <c r="G30" s="20">
        <v>1815.92473796899</v>
      </c>
      <c r="H30" s="20">
        <v>2086.9290999099999</v>
      </c>
      <c r="I30" s="20">
        <v>2413.3229999999999</v>
      </c>
      <c r="J30" s="20">
        <v>2688.4830000000002</v>
      </c>
      <c r="K30" s="20">
        <v>3077.5699535200001</v>
      </c>
      <c r="L30" s="20">
        <v>3150.6678631700001</v>
      </c>
    </row>
    <row r="31" spans="2:12" x14ac:dyDescent="0.2">
      <c r="B31" s="19" t="s">
        <v>8</v>
      </c>
      <c r="C31" s="20">
        <v>176.02202217999999</v>
      </c>
      <c r="D31" s="20">
        <v>105.57934121</v>
      </c>
      <c r="E31" s="20">
        <v>193.03151912999999</v>
      </c>
      <c r="F31" s="20">
        <v>228.13903943</v>
      </c>
      <c r="G31" s="20">
        <v>384.49777261000003</v>
      </c>
      <c r="H31" s="20">
        <v>593.21142219000001</v>
      </c>
      <c r="I31" s="20">
        <v>1100.24</v>
      </c>
      <c r="J31" s="20">
        <v>1258.1300000000001</v>
      </c>
      <c r="K31" s="20">
        <v>1359.83985736</v>
      </c>
      <c r="L31" s="20">
        <v>1274.79919021</v>
      </c>
    </row>
    <row r="32" spans="2:12" s="3" customFormat="1" ht="14.25" x14ac:dyDescent="0.2">
      <c r="B32" s="17" t="s">
        <v>56</v>
      </c>
      <c r="C32" s="18">
        <v>-382.65666451020002</v>
      </c>
      <c r="D32" s="18">
        <v>-224.9702451592</v>
      </c>
      <c r="E32" s="18">
        <v>3848.2642961677998</v>
      </c>
      <c r="F32" s="18">
        <v>3877.6909341298001</v>
      </c>
      <c r="G32" s="18">
        <v>3813.9250099776</v>
      </c>
      <c r="H32" s="18">
        <v>3670.1828931360001</v>
      </c>
      <c r="I32" s="18">
        <v>-964.78599999999994</v>
      </c>
      <c r="J32" s="18">
        <v>-4645.5349999999999</v>
      </c>
      <c r="K32" s="18">
        <v>-2193.3212709797999</v>
      </c>
      <c r="L32" s="18">
        <v>-1877.1222994781999</v>
      </c>
    </row>
    <row r="33" spans="2:12" s="3" customFormat="1" ht="14.25" x14ac:dyDescent="0.2">
      <c r="B33" s="17" t="s">
        <v>57</v>
      </c>
      <c r="C33" s="18">
        <v>12044.5377735122</v>
      </c>
      <c r="D33" s="18">
        <v>14962.5539406142</v>
      </c>
      <c r="E33" s="18">
        <v>17076.135575779899</v>
      </c>
      <c r="F33" s="18">
        <v>19925.774870290301</v>
      </c>
      <c r="G33" s="18">
        <v>19367.1486690928</v>
      </c>
      <c r="H33" s="18">
        <v>22415.5422882446</v>
      </c>
      <c r="I33" s="18">
        <v>22134.221000000001</v>
      </c>
      <c r="J33" s="18">
        <v>22437.985000000001</v>
      </c>
      <c r="K33" s="18">
        <v>21699.552694325801</v>
      </c>
      <c r="L33" s="18">
        <v>30004.207295744502</v>
      </c>
    </row>
    <row r="34" spans="2:12" s="3" customFormat="1" x14ac:dyDescent="0.2">
      <c r="B34" s="17" t="s">
        <v>28</v>
      </c>
      <c r="C34" s="18">
        <f t="shared" ref="C34:I34" si="4">+C17+C20+C21+C22+C25+C32+C33</f>
        <v>166130.30616650986</v>
      </c>
      <c r="D34" s="18">
        <f t="shared" si="4"/>
        <v>197442.7519744593</v>
      </c>
      <c r="E34" s="18">
        <f t="shared" si="4"/>
        <v>225001.8526399417</v>
      </c>
      <c r="F34" s="18">
        <f t="shared" si="4"/>
        <v>262745.82879665092</v>
      </c>
      <c r="G34" s="18">
        <f t="shared" si="4"/>
        <v>273228.44423146424</v>
      </c>
      <c r="H34" s="18">
        <f t="shared" si="4"/>
        <v>278869.39351382473</v>
      </c>
      <c r="I34" s="18">
        <f t="shared" si="4"/>
        <v>298401.47399999999</v>
      </c>
      <c r="J34" s="18">
        <f>+J17+J20+J21+J22+J25+J32+J33</f>
        <v>306371.21000000002</v>
      </c>
      <c r="K34" s="18">
        <f>+K17+K20+K21+K22+K25+K32+K33</f>
        <v>307660.6813528093</v>
      </c>
      <c r="L34" s="18">
        <f>+L17+L20+L21+L22+L25+L32+L33</f>
        <v>338564.13208268152</v>
      </c>
    </row>
    <row r="35" spans="2:12" ht="5.25" customHeight="1" x14ac:dyDescent="0.2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2:12" s="4" customFormat="1" x14ac:dyDescent="0.2">
      <c r="B36" s="25" t="s">
        <v>10</v>
      </c>
      <c r="C36" s="13"/>
      <c r="D36" s="13"/>
      <c r="E36" s="13"/>
      <c r="F36" s="13"/>
      <c r="G36" s="13"/>
      <c r="H36" s="13"/>
      <c r="I36" s="13"/>
      <c r="J36" s="13"/>
      <c r="K36" s="13"/>
      <c r="L36" s="26"/>
    </row>
    <row r="37" spans="2:12" s="14" customFormat="1" ht="3.75" customHeight="1" x14ac:dyDescent="0.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12" s="3" customFormat="1" x14ac:dyDescent="0.2">
      <c r="B38" s="17" t="s">
        <v>29</v>
      </c>
      <c r="C38" s="18">
        <v>28585.08716164</v>
      </c>
      <c r="D38" s="18">
        <v>32665.086160449999</v>
      </c>
      <c r="E38" s="18">
        <v>37001.012189350004</v>
      </c>
      <c r="F38" s="18">
        <v>41371.515351380003</v>
      </c>
      <c r="G38" s="18">
        <v>42923.038548689998</v>
      </c>
      <c r="H38" s="18">
        <v>43144.7282987</v>
      </c>
      <c r="I38" s="18">
        <v>46334.519414800001</v>
      </c>
      <c r="J38" s="18">
        <v>48953.068665309998</v>
      </c>
      <c r="K38" s="18">
        <v>49176.903941700002</v>
      </c>
      <c r="L38" s="18">
        <v>53616.431275299998</v>
      </c>
    </row>
    <row r="39" spans="2:12" s="3" customFormat="1" x14ac:dyDescent="0.2">
      <c r="B39" s="17" t="s">
        <v>40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2:12" ht="14.25" x14ac:dyDescent="0.2">
      <c r="B40" s="19" t="s">
        <v>58</v>
      </c>
      <c r="C40" s="20">
        <f t="shared" ref="C40:I40" si="5">SUM(C41:C44)</f>
        <v>16860.561027287498</v>
      </c>
      <c r="D40" s="20">
        <f t="shared" si="5"/>
        <v>21440.488961334497</v>
      </c>
      <c r="E40" s="20">
        <f t="shared" si="5"/>
        <v>24804.823610540003</v>
      </c>
      <c r="F40" s="20">
        <f t="shared" si="5"/>
        <v>29023.437618209999</v>
      </c>
      <c r="G40" s="20">
        <f t="shared" si="5"/>
        <v>33244.625869239993</v>
      </c>
      <c r="H40" s="20">
        <f t="shared" si="5"/>
        <v>33081.170598049997</v>
      </c>
      <c r="I40" s="20">
        <f t="shared" si="5"/>
        <v>33201.517016099999</v>
      </c>
      <c r="J40" s="20">
        <f>SUM(J41:J44)</f>
        <v>33343.120121510001</v>
      </c>
      <c r="K40" s="20">
        <f>SUM(K41:K44)</f>
        <v>31305.538840910001</v>
      </c>
      <c r="L40" s="20">
        <f>SUM(L41:L44)</f>
        <v>35296.528400549993</v>
      </c>
    </row>
    <row r="41" spans="2:12" x14ac:dyDescent="0.2">
      <c r="B41" s="19" t="s">
        <v>20</v>
      </c>
      <c r="C41" s="20">
        <v>11145.8224788425</v>
      </c>
      <c r="D41" s="20">
        <v>14782.2060464603</v>
      </c>
      <c r="E41" s="20">
        <v>17406.162680770001</v>
      </c>
      <c r="F41" s="20">
        <v>21275.663936239998</v>
      </c>
      <c r="G41" s="20">
        <v>24634.21796659</v>
      </c>
      <c r="H41" s="20">
        <v>25791.466998299999</v>
      </c>
      <c r="I41" s="20">
        <v>26073.631039020001</v>
      </c>
      <c r="J41" s="20">
        <v>26387.082370079999</v>
      </c>
      <c r="K41" s="20">
        <v>24121.611231070001</v>
      </c>
      <c r="L41" s="20">
        <v>27319.779587829998</v>
      </c>
    </row>
    <row r="42" spans="2:12" x14ac:dyDescent="0.2">
      <c r="B42" s="19" t="s">
        <v>21</v>
      </c>
      <c r="C42" s="20">
        <v>5711.5294719450003</v>
      </c>
      <c r="D42" s="20">
        <v>6657.8259200842003</v>
      </c>
      <c r="E42" s="20">
        <v>7397.5778682800001</v>
      </c>
      <c r="F42" s="20">
        <v>7747.4794844600001</v>
      </c>
      <c r="G42" s="20">
        <v>8610.0982820999998</v>
      </c>
      <c r="H42" s="20">
        <v>7289.0454442099999</v>
      </c>
      <c r="I42" s="20">
        <v>7127.6846220099997</v>
      </c>
      <c r="J42" s="20">
        <v>6955.8338651000004</v>
      </c>
      <c r="K42" s="20">
        <v>7183.7086423399996</v>
      </c>
      <c r="L42" s="20">
        <v>7976.7095418299996</v>
      </c>
    </row>
    <row r="43" spans="2:12" x14ac:dyDescent="0.2">
      <c r="B43" s="19" t="s">
        <v>22</v>
      </c>
      <c r="C43" s="20">
        <v>0.30621055000000003</v>
      </c>
      <c r="D43" s="20">
        <v>0.14069822000000001</v>
      </c>
      <c r="E43" s="20">
        <v>0.18660693</v>
      </c>
      <c r="F43" s="20">
        <v>0.12698999999999999</v>
      </c>
      <c r="G43" s="20">
        <v>6.9153279999999998E-2</v>
      </c>
      <c r="H43" s="20">
        <v>6.5739590000000001E-2</v>
      </c>
      <c r="I43" s="20">
        <v>3.9149049999999998E-2</v>
      </c>
      <c r="J43" s="20">
        <v>3.9149059999999999E-2</v>
      </c>
      <c r="K43" s="20">
        <v>3.6693110000000001E-2</v>
      </c>
      <c r="L43" s="20">
        <v>3.6693110000000001E-2</v>
      </c>
    </row>
    <row r="44" spans="2:12" x14ac:dyDescent="0.2">
      <c r="B44" s="19" t="s">
        <v>23</v>
      </c>
      <c r="C44" s="20">
        <v>2.9028659499999998</v>
      </c>
      <c r="D44" s="20">
        <v>0.31629657</v>
      </c>
      <c r="E44" s="20">
        <v>0.89645456000000001</v>
      </c>
      <c r="F44" s="20">
        <v>0.16720751</v>
      </c>
      <c r="G44" s="20">
        <v>0.24046727000000001</v>
      </c>
      <c r="H44" s="20">
        <v>0.59241595000000002</v>
      </c>
      <c r="I44" s="20">
        <v>0.16220602000000001</v>
      </c>
      <c r="J44" s="20">
        <v>0.16473726999999999</v>
      </c>
      <c r="K44" s="20">
        <v>0.18227439000000001</v>
      </c>
      <c r="L44" s="20">
        <v>2.57778E-3</v>
      </c>
    </row>
    <row r="45" spans="2:12" s="3" customFormat="1" x14ac:dyDescent="0.2">
      <c r="B45" s="17" t="s">
        <v>11</v>
      </c>
      <c r="C45" s="18">
        <f t="shared" ref="C45:I45" si="6">+C46+C51+C56</f>
        <v>44000.830704214102</v>
      </c>
      <c r="D45" s="18">
        <f t="shared" si="6"/>
        <v>52550.801198052744</v>
      </c>
      <c r="E45" s="18">
        <f t="shared" si="6"/>
        <v>63961.267361079997</v>
      </c>
      <c r="F45" s="18">
        <f t="shared" si="6"/>
        <v>86768.587875889993</v>
      </c>
      <c r="G45" s="18">
        <f t="shared" si="6"/>
        <v>106769.90158716001</v>
      </c>
      <c r="H45" s="18">
        <f t="shared" si="6"/>
        <v>111648.17885250998</v>
      </c>
      <c r="I45" s="18">
        <f t="shared" si="6"/>
        <v>126373.80544731002</v>
      </c>
      <c r="J45" s="18">
        <f>+J46+J51+J56</f>
        <v>135616.18225704</v>
      </c>
      <c r="K45" s="18">
        <f>+K46+K51+K56</f>
        <v>136972.02937389998</v>
      </c>
      <c r="L45" s="18">
        <f>+L46+L51+L56</f>
        <v>151749.79922083</v>
      </c>
    </row>
    <row r="46" spans="2:12" x14ac:dyDescent="0.2">
      <c r="B46" s="19" t="s">
        <v>12</v>
      </c>
      <c r="C46" s="20">
        <f t="shared" ref="C46:I46" si="7">SUM(C47:C50)</f>
        <v>21507.281129050003</v>
      </c>
      <c r="D46" s="20">
        <f t="shared" si="7"/>
        <v>25090.566026070766</v>
      </c>
      <c r="E46" s="20">
        <f t="shared" si="7"/>
        <v>30886.09613754</v>
      </c>
      <c r="F46" s="20">
        <f t="shared" si="7"/>
        <v>40001.592636809997</v>
      </c>
      <c r="G46" s="20">
        <f t="shared" si="7"/>
        <v>51701.830457789998</v>
      </c>
      <c r="H46" s="20">
        <f t="shared" si="7"/>
        <v>47478.109395319996</v>
      </c>
      <c r="I46" s="20">
        <f t="shared" si="7"/>
        <v>51690.400193330002</v>
      </c>
      <c r="J46" s="20">
        <f>SUM(J47:J50)</f>
        <v>55218.133107840004</v>
      </c>
      <c r="K46" s="20">
        <f>SUM(K47:K50)</f>
        <v>50102.68665643</v>
      </c>
      <c r="L46" s="20">
        <f>SUM(L47:L50)</f>
        <v>58235.892896229998</v>
      </c>
    </row>
    <row r="47" spans="2:12" x14ac:dyDescent="0.2">
      <c r="B47" s="19" t="s">
        <v>20</v>
      </c>
      <c r="C47" s="20">
        <v>13910.7884066025</v>
      </c>
      <c r="D47" s="20">
        <v>17461.211554905502</v>
      </c>
      <c r="E47" s="20">
        <v>22536.506453800001</v>
      </c>
      <c r="F47" s="20">
        <v>30781.999704319998</v>
      </c>
      <c r="G47" s="20">
        <v>41722.853355660001</v>
      </c>
      <c r="H47" s="20">
        <v>36747.633642200002</v>
      </c>
      <c r="I47" s="20">
        <v>41206.472328110001</v>
      </c>
      <c r="J47" s="20">
        <v>45095.220459750002</v>
      </c>
      <c r="K47" s="20">
        <v>39268.22135611</v>
      </c>
      <c r="L47" s="20">
        <v>46380.553466609999</v>
      </c>
    </row>
    <row r="48" spans="2:12" x14ac:dyDescent="0.2">
      <c r="B48" s="19" t="s">
        <v>21</v>
      </c>
      <c r="C48" s="20">
        <v>7565.2999613575003</v>
      </c>
      <c r="D48" s="20">
        <v>7620.70339234526</v>
      </c>
      <c r="E48" s="20">
        <v>8341.3623910299993</v>
      </c>
      <c r="F48" s="20">
        <v>9209.1396770200008</v>
      </c>
      <c r="G48" s="20">
        <v>9966.9724377399998</v>
      </c>
      <c r="H48" s="20">
        <v>10724.603942580001</v>
      </c>
      <c r="I48" s="20">
        <v>10473.91149384</v>
      </c>
      <c r="J48" s="20">
        <v>10117.616074559999</v>
      </c>
      <c r="K48" s="20">
        <v>10831.011924500001</v>
      </c>
      <c r="L48" s="20">
        <v>11852.51305938</v>
      </c>
    </row>
    <row r="49" spans="2:12" x14ac:dyDescent="0.2">
      <c r="B49" s="19" t="s">
        <v>22</v>
      </c>
      <c r="C49" s="20">
        <v>2.0765499999999999E-3</v>
      </c>
      <c r="D49" s="20">
        <v>2.0765499999999999E-3</v>
      </c>
      <c r="E49" s="20">
        <v>0</v>
      </c>
      <c r="F49" s="20">
        <v>0</v>
      </c>
      <c r="G49" s="20"/>
      <c r="H49" s="20">
        <v>0</v>
      </c>
      <c r="I49" s="20">
        <v>0</v>
      </c>
      <c r="J49" s="20">
        <v>0</v>
      </c>
      <c r="K49" s="20">
        <v>0</v>
      </c>
      <c r="L49" s="20">
        <v>0</v>
      </c>
    </row>
    <row r="50" spans="2:12" x14ac:dyDescent="0.2">
      <c r="B50" s="19" t="s">
        <v>23</v>
      </c>
      <c r="C50" s="20">
        <v>31.190684539999999</v>
      </c>
      <c r="D50" s="20">
        <v>8.6490022700000004</v>
      </c>
      <c r="E50" s="20">
        <v>8.2272927100000004</v>
      </c>
      <c r="F50" s="20">
        <v>10.45325547</v>
      </c>
      <c r="G50" s="20">
        <v>12.00466439</v>
      </c>
      <c r="H50" s="20">
        <v>5.8718105400000002</v>
      </c>
      <c r="I50" s="20">
        <v>10.016371380000001</v>
      </c>
      <c r="J50" s="20">
        <v>5.2965735299999999</v>
      </c>
      <c r="K50" s="20">
        <v>3.4533758200000002</v>
      </c>
      <c r="L50" s="20">
        <v>2.8263702400000001</v>
      </c>
    </row>
    <row r="51" spans="2:12" x14ac:dyDescent="0.2">
      <c r="B51" s="19" t="s">
        <v>13</v>
      </c>
      <c r="C51" s="20">
        <f t="shared" ref="C51:I51" si="8">SUM(C52:C55)</f>
        <v>21222.748304147502</v>
      </c>
      <c r="D51" s="20">
        <f t="shared" si="8"/>
        <v>25706.48560722854</v>
      </c>
      <c r="E51" s="20">
        <f t="shared" si="8"/>
        <v>30393.6901435</v>
      </c>
      <c r="F51" s="20">
        <f t="shared" si="8"/>
        <v>43432.389487870001</v>
      </c>
      <c r="G51" s="20">
        <f t="shared" si="8"/>
        <v>51153.017805620002</v>
      </c>
      <c r="H51" s="20">
        <f t="shared" si="8"/>
        <v>58983.195591509997</v>
      </c>
      <c r="I51" s="20">
        <f t="shared" si="8"/>
        <v>69177.610011850018</v>
      </c>
      <c r="J51" s="20">
        <f>SUM(J52:J55)</f>
        <v>75025.489728989996</v>
      </c>
      <c r="K51" s="20">
        <f>SUM(K52:K55)</f>
        <v>81422.798991979987</v>
      </c>
      <c r="L51" s="20">
        <f>SUM(L52:L55)</f>
        <v>86925.032233099992</v>
      </c>
    </row>
    <row r="52" spans="2:12" x14ac:dyDescent="0.2">
      <c r="B52" s="19" t="s">
        <v>20</v>
      </c>
      <c r="C52" s="20">
        <v>13385.5824968</v>
      </c>
      <c r="D52" s="20">
        <v>20529.725093180001</v>
      </c>
      <c r="E52" s="20">
        <v>26975.309936109999</v>
      </c>
      <c r="F52" s="20">
        <v>40214.053437399998</v>
      </c>
      <c r="G52" s="20">
        <v>48096.270156569997</v>
      </c>
      <c r="H52" s="20">
        <v>56326.908351799997</v>
      </c>
      <c r="I52" s="20">
        <v>66506.565766960004</v>
      </c>
      <c r="J52" s="20">
        <v>72582.147716010004</v>
      </c>
      <c r="K52" s="20">
        <v>77796.894332619995</v>
      </c>
      <c r="L52" s="20">
        <v>82635.577627649996</v>
      </c>
    </row>
    <row r="53" spans="2:12" x14ac:dyDescent="0.2">
      <c r="B53" s="19" t="s">
        <v>21</v>
      </c>
      <c r="C53" s="20">
        <v>7430.6631772274995</v>
      </c>
      <c r="D53" s="20">
        <v>5169.8223453585397</v>
      </c>
      <c r="E53" s="20">
        <v>3412.1614070099999</v>
      </c>
      <c r="F53" s="20">
        <v>3213.2802964299999</v>
      </c>
      <c r="G53" s="20">
        <v>3053.7680195900002</v>
      </c>
      <c r="H53" s="20">
        <v>2653.73906601</v>
      </c>
      <c r="I53" s="20">
        <v>2667.9695512399999</v>
      </c>
      <c r="J53" s="20">
        <v>2440.9836610399998</v>
      </c>
      <c r="K53" s="20">
        <v>3625.243242</v>
      </c>
      <c r="L53" s="20">
        <v>4263.3328269699996</v>
      </c>
    </row>
    <row r="54" spans="2:12" x14ac:dyDescent="0.2">
      <c r="B54" s="19" t="s">
        <v>22</v>
      </c>
      <c r="C54" s="20">
        <v>1.072939E-2</v>
      </c>
      <c r="D54" s="20">
        <v>1.0740889999999999E-2</v>
      </c>
      <c r="E54" s="20">
        <v>9.4364099999999992E-3</v>
      </c>
      <c r="F54" s="20">
        <v>9.4455400000000005E-3</v>
      </c>
      <c r="G54" s="20">
        <v>3.7823800000000001E-3</v>
      </c>
      <c r="H54" s="20">
        <v>9.5163699999999997E-3</v>
      </c>
      <c r="I54" s="20">
        <v>0</v>
      </c>
      <c r="J54" s="20">
        <v>0</v>
      </c>
      <c r="K54" s="20">
        <v>0</v>
      </c>
      <c r="L54" s="20">
        <v>0</v>
      </c>
    </row>
    <row r="55" spans="2:12" x14ac:dyDescent="0.2">
      <c r="B55" s="19" t="s">
        <v>23</v>
      </c>
      <c r="C55" s="20">
        <v>406.49190073</v>
      </c>
      <c r="D55" s="20">
        <v>6.9274278000000002</v>
      </c>
      <c r="E55" s="20">
        <v>6.2093639700000001</v>
      </c>
      <c r="F55" s="20">
        <v>5.0463085000000003</v>
      </c>
      <c r="G55" s="20">
        <v>2.9758470799999999</v>
      </c>
      <c r="H55" s="20">
        <v>2.5386573299999999</v>
      </c>
      <c r="I55" s="20">
        <v>3.0746936499999999</v>
      </c>
      <c r="J55" s="20">
        <v>2.3583519399999999</v>
      </c>
      <c r="K55" s="20">
        <v>0.66141735999999995</v>
      </c>
      <c r="L55" s="20">
        <v>26.12177848</v>
      </c>
    </row>
    <row r="56" spans="2:12" ht="14.25" x14ac:dyDescent="0.2">
      <c r="B56" s="19" t="s">
        <v>38</v>
      </c>
      <c r="C56" s="20">
        <f t="shared" ref="C56:I56" si="9">SUM(C57:C60)</f>
        <v>1270.8012710166001</v>
      </c>
      <c r="D56" s="20">
        <f t="shared" si="9"/>
        <v>1753.7495647534399</v>
      </c>
      <c r="E56" s="20">
        <f t="shared" si="9"/>
        <v>2681.4810800400001</v>
      </c>
      <c r="F56" s="20">
        <f t="shared" si="9"/>
        <v>3334.6057512099997</v>
      </c>
      <c r="G56" s="20">
        <f t="shared" si="9"/>
        <v>3915.0533237499999</v>
      </c>
      <c r="H56" s="20">
        <f t="shared" si="9"/>
        <v>5186.8738656800006</v>
      </c>
      <c r="I56" s="20">
        <f t="shared" si="9"/>
        <v>5505.7952421299997</v>
      </c>
      <c r="J56" s="20">
        <f>SUM(J57:J60)</f>
        <v>5372.5594202100001</v>
      </c>
      <c r="K56" s="20">
        <f>SUM(K57:K60)</f>
        <v>5446.5437254900007</v>
      </c>
      <c r="L56" s="20">
        <f>SUM(L57:L60)</f>
        <v>6588.8740915000008</v>
      </c>
    </row>
    <row r="57" spans="2:12" x14ac:dyDescent="0.2">
      <c r="B57" s="19" t="s">
        <v>20</v>
      </c>
      <c r="C57" s="20">
        <v>749.99667697250004</v>
      </c>
      <c r="D57" s="20">
        <v>1282.3012012915401</v>
      </c>
      <c r="E57" s="20">
        <v>1950.4293327099999</v>
      </c>
      <c r="F57" s="20">
        <v>2352.9548375999998</v>
      </c>
      <c r="G57" s="20">
        <v>2948.42108719</v>
      </c>
      <c r="H57" s="20">
        <v>4141.6258745900004</v>
      </c>
      <c r="I57" s="20">
        <v>4318.4876600899997</v>
      </c>
      <c r="J57" s="20">
        <v>4399.23912432</v>
      </c>
      <c r="K57" s="20">
        <v>4280.9194334900003</v>
      </c>
      <c r="L57" s="20">
        <v>5057.5392548099999</v>
      </c>
    </row>
    <row r="58" spans="2:12" x14ac:dyDescent="0.2">
      <c r="B58" s="19" t="s">
        <v>21</v>
      </c>
      <c r="C58" s="20">
        <v>520.54558993410001</v>
      </c>
      <c r="D58" s="20">
        <v>471.44662107046003</v>
      </c>
      <c r="E58" s="20">
        <v>731.05169134000005</v>
      </c>
      <c r="F58" s="20">
        <v>981.65085427999998</v>
      </c>
      <c r="G58" s="20">
        <v>966.63217470999996</v>
      </c>
      <c r="H58" s="20">
        <v>1045.2113079799999</v>
      </c>
      <c r="I58" s="20">
        <v>1187.2177994599999</v>
      </c>
      <c r="J58" s="20">
        <v>973.23301839999999</v>
      </c>
      <c r="K58" s="20">
        <v>1165.5749703900001</v>
      </c>
      <c r="L58" s="20">
        <v>1531.1881626100001</v>
      </c>
    </row>
    <row r="59" spans="2:12" x14ac:dyDescent="0.2">
      <c r="B59" s="19" t="s">
        <v>22</v>
      </c>
      <c r="C59" s="20">
        <v>0.21116267999999999</v>
      </c>
      <c r="D59" s="20">
        <v>1.68930144E-3</v>
      </c>
      <c r="E59" s="20">
        <v>0</v>
      </c>
      <c r="F59" s="20">
        <v>0</v>
      </c>
      <c r="G59" s="20"/>
      <c r="H59" s="20">
        <v>3.661909E-2</v>
      </c>
      <c r="I59" s="20">
        <v>8.9716660000000004E-2</v>
      </c>
      <c r="J59" s="20">
        <v>8.249397E-2</v>
      </c>
      <c r="K59" s="20">
        <v>4.4452249999999999E-2</v>
      </c>
      <c r="L59" s="20">
        <v>4.4452249999999999E-2</v>
      </c>
    </row>
    <row r="60" spans="2:12" x14ac:dyDescent="0.2">
      <c r="B60" s="19" t="s">
        <v>44</v>
      </c>
      <c r="C60" s="20">
        <v>4.7841430000000004E-2</v>
      </c>
      <c r="D60" s="20">
        <v>5.3090000000000002E-5</v>
      </c>
      <c r="E60" s="20">
        <v>5.5989999999999998E-5</v>
      </c>
      <c r="F60" s="20">
        <v>5.9330000000000003E-5</v>
      </c>
      <c r="G60" s="20">
        <v>6.1849999999999999E-5</v>
      </c>
      <c r="H60" s="20">
        <v>6.402E-5</v>
      </c>
      <c r="I60" s="20">
        <v>6.5920000000000006E-5</v>
      </c>
      <c r="J60" s="20">
        <v>4.7835200000000003E-3</v>
      </c>
      <c r="K60" s="20">
        <v>4.8693599999999997E-3</v>
      </c>
      <c r="L60" s="20">
        <v>0.10222183</v>
      </c>
    </row>
    <row r="61" spans="2:12" x14ac:dyDescent="0.2">
      <c r="B61" s="17" t="s">
        <v>30</v>
      </c>
      <c r="C61" s="18">
        <f t="shared" ref="C61:I61" si="10">+C62+C67+C71+C75</f>
        <v>37024.781898647969</v>
      </c>
      <c r="D61" s="18">
        <f t="shared" si="10"/>
        <v>48122.818362642145</v>
      </c>
      <c r="E61" s="18">
        <f t="shared" si="10"/>
        <v>57022.829923711608</v>
      </c>
      <c r="F61" s="18">
        <f t="shared" si="10"/>
        <v>56559.803216354238</v>
      </c>
      <c r="G61" s="18">
        <f t="shared" si="10"/>
        <v>48285.583930071734</v>
      </c>
      <c r="H61" s="18">
        <f t="shared" si="10"/>
        <v>45205.351361276713</v>
      </c>
      <c r="I61" s="18">
        <f t="shared" si="10"/>
        <v>44731.270006504048</v>
      </c>
      <c r="J61" s="18">
        <f>+J62+J67+J71+J75</f>
        <v>38075.036525944437</v>
      </c>
      <c r="K61" s="18">
        <f>+K62+K67+K71+K75</f>
        <v>34949.052117532694</v>
      </c>
      <c r="L61" s="18">
        <f>+L62+L67+L71+L75</f>
        <v>33857.158780998769</v>
      </c>
    </row>
    <row r="62" spans="2:12" x14ac:dyDescent="0.2">
      <c r="B62" s="19" t="s">
        <v>14</v>
      </c>
      <c r="C62" s="20">
        <f t="shared" ref="C62:I62" si="11">SUM(C63:C66)</f>
        <v>21088.796947820971</v>
      </c>
      <c r="D62" s="20">
        <f t="shared" si="11"/>
        <v>26523.652931622149</v>
      </c>
      <c r="E62" s="20">
        <f t="shared" si="11"/>
        <v>30032.468377260207</v>
      </c>
      <c r="F62" s="20">
        <f t="shared" si="11"/>
        <v>28015.117020777841</v>
      </c>
      <c r="G62" s="20">
        <f t="shared" si="11"/>
        <v>21350.593412522336</v>
      </c>
      <c r="H62" s="20">
        <f t="shared" si="11"/>
        <v>23105.455901565518</v>
      </c>
      <c r="I62" s="20">
        <f t="shared" si="11"/>
        <v>24084.396138707649</v>
      </c>
      <c r="J62" s="20">
        <f>SUM(J63:J66)</f>
        <v>18982.08735932464</v>
      </c>
      <c r="K62" s="20">
        <f>SUM(K63:K66)</f>
        <v>17766.613967000896</v>
      </c>
      <c r="L62" s="20">
        <f>SUM(L63:L66)</f>
        <v>18616.294343491169</v>
      </c>
    </row>
    <row r="63" spans="2:12" x14ac:dyDescent="0.2">
      <c r="B63" s="19" t="s">
        <v>20</v>
      </c>
      <c r="C63" s="20">
        <v>14187.0648759</v>
      </c>
      <c r="D63" s="20">
        <v>10904.464954659999</v>
      </c>
      <c r="E63" s="20">
        <v>14459.276312559999</v>
      </c>
      <c r="F63" s="20">
        <v>16428.919933140001</v>
      </c>
      <c r="G63" s="20">
        <v>10512.633696409999</v>
      </c>
      <c r="H63" s="20">
        <v>12953.1309673</v>
      </c>
      <c r="I63" s="20">
        <v>10416.25858234</v>
      </c>
      <c r="J63" s="20">
        <v>10184.935242879999</v>
      </c>
      <c r="K63" s="20">
        <v>9744.5043727600005</v>
      </c>
      <c r="L63" s="20">
        <v>11805.76634437</v>
      </c>
    </row>
    <row r="64" spans="2:12" x14ac:dyDescent="0.2">
      <c r="B64" s="19" t="s">
        <v>21</v>
      </c>
      <c r="C64" s="20">
        <v>4461.9080529131998</v>
      </c>
      <c r="D64" s="20">
        <v>13090.533399955801</v>
      </c>
      <c r="E64" s="20">
        <v>12572.796820735201</v>
      </c>
      <c r="F64" s="20">
        <v>8071.7190757480003</v>
      </c>
      <c r="G64" s="20">
        <v>6825.8232109685996</v>
      </c>
      <c r="H64" s="20">
        <v>5652.1615372932001</v>
      </c>
      <c r="I64" s="20">
        <v>8728.6170173766004</v>
      </c>
      <c r="J64" s="20">
        <v>7287.6536607974003</v>
      </c>
      <c r="K64" s="20">
        <v>7910.0435630825996</v>
      </c>
      <c r="L64" s="20">
        <v>6504.2970795929996</v>
      </c>
    </row>
    <row r="65" spans="2:12" x14ac:dyDescent="0.2">
      <c r="B65" s="19" t="s">
        <v>22</v>
      </c>
      <c r="C65" s="20">
        <v>92.997620183999999</v>
      </c>
      <c r="D65" s="20">
        <v>72.352153214599994</v>
      </c>
      <c r="E65" s="20">
        <v>68.824376056800006</v>
      </c>
      <c r="F65" s="20">
        <v>59.537060136400001</v>
      </c>
      <c r="G65" s="20">
        <v>56.755312849200003</v>
      </c>
      <c r="H65" s="20">
        <v>48.289872194200001</v>
      </c>
      <c r="I65" s="20">
        <v>18.3917465046</v>
      </c>
      <c r="J65" s="20">
        <v>16.7397934032</v>
      </c>
      <c r="K65" s="20">
        <v>16.6399844506</v>
      </c>
      <c r="L65" s="20">
        <v>16.6399844506</v>
      </c>
    </row>
    <row r="66" spans="2:12" x14ac:dyDescent="0.2">
      <c r="B66" s="19" t="s">
        <v>23</v>
      </c>
      <c r="C66" s="20">
        <v>2346.82639882377</v>
      </c>
      <c r="D66" s="20">
        <v>2456.3024237917498</v>
      </c>
      <c r="E66" s="20">
        <v>2931.5708679082099</v>
      </c>
      <c r="F66" s="20">
        <v>3454.94095175344</v>
      </c>
      <c r="G66" s="20">
        <v>3955.3811922945401</v>
      </c>
      <c r="H66" s="20">
        <v>4451.8735247781196</v>
      </c>
      <c r="I66" s="20">
        <v>4921.12879248645</v>
      </c>
      <c r="J66" s="20">
        <v>1492.7586622440399</v>
      </c>
      <c r="K66" s="20">
        <v>95.426046707692805</v>
      </c>
      <c r="L66" s="20">
        <v>289.590935077567</v>
      </c>
    </row>
    <row r="67" spans="2:12" x14ac:dyDescent="0.2">
      <c r="B67" s="19" t="s">
        <v>15</v>
      </c>
      <c r="C67" s="20">
        <f t="shared" ref="C67:I67" si="12">SUM(C68:C70)</f>
        <v>2929.2770814016003</v>
      </c>
      <c r="D67" s="20">
        <f t="shared" si="12"/>
        <v>4127.3815343515998</v>
      </c>
      <c r="E67" s="20">
        <f t="shared" si="12"/>
        <v>4798.8334388716003</v>
      </c>
      <c r="F67" s="20">
        <f t="shared" si="12"/>
        <v>5659.9615156344007</v>
      </c>
      <c r="G67" s="20">
        <f t="shared" si="12"/>
        <v>6024.0715358844</v>
      </c>
      <c r="H67" s="20">
        <f t="shared" si="12"/>
        <v>6461.2882920443999</v>
      </c>
      <c r="I67" s="20">
        <f t="shared" si="12"/>
        <v>6977.1246994844005</v>
      </c>
      <c r="J67" s="20">
        <f>SUM(J68:J70)</f>
        <v>7474.9838646943999</v>
      </c>
      <c r="K67" s="20">
        <f>SUM(K68:K70)</f>
        <v>7656.0376414344</v>
      </c>
      <c r="L67" s="20">
        <f>SUM(L68:L70)</f>
        <v>7146.8233333044</v>
      </c>
    </row>
    <row r="68" spans="2:12" x14ac:dyDescent="0.2">
      <c r="B68" s="19" t="s">
        <v>20</v>
      </c>
      <c r="C68" s="20">
        <v>2928.9390373400001</v>
      </c>
      <c r="D68" s="20">
        <v>4127.0434902899997</v>
      </c>
      <c r="E68" s="20">
        <v>4798.4953948100001</v>
      </c>
      <c r="F68" s="20">
        <v>5659.8933338200004</v>
      </c>
      <c r="G68" s="20">
        <v>6024.0033540699997</v>
      </c>
      <c r="H68" s="20">
        <v>6461.2201102299996</v>
      </c>
      <c r="I68" s="20">
        <v>6977.0565176700002</v>
      </c>
      <c r="J68" s="20">
        <v>7474.9156828799996</v>
      </c>
      <c r="K68" s="20">
        <v>7655.9694596199997</v>
      </c>
      <c r="L68" s="20">
        <v>7146.7551514899997</v>
      </c>
    </row>
    <row r="69" spans="2:12" x14ac:dyDescent="0.2">
      <c r="B69" s="19" t="s">
        <v>21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2:12" x14ac:dyDescent="0.2">
      <c r="B70" s="19" t="s">
        <v>22</v>
      </c>
      <c r="C70" s="20">
        <v>0.3380440616</v>
      </c>
      <c r="D70" s="20">
        <v>0.3380440616</v>
      </c>
      <c r="E70" s="20">
        <v>0.3380440616</v>
      </c>
      <c r="F70" s="20">
        <v>6.8181814399999999E-2</v>
      </c>
      <c r="G70" s="20">
        <v>6.8181814399999999E-2</v>
      </c>
      <c r="H70" s="20">
        <v>6.8181814399999999E-2</v>
      </c>
      <c r="I70" s="20">
        <v>6.8181814399999999E-2</v>
      </c>
      <c r="J70" s="20">
        <v>6.8181814399999999E-2</v>
      </c>
      <c r="K70" s="20">
        <v>6.8181814399999999E-2</v>
      </c>
      <c r="L70" s="20">
        <v>6.8181814399999999E-2</v>
      </c>
    </row>
    <row r="71" spans="2:12" x14ac:dyDescent="0.2">
      <c r="B71" s="19" t="s">
        <v>16</v>
      </c>
      <c r="C71" s="20">
        <f t="shared" ref="C71:I71" si="13">SUM(C72:C74)</f>
        <v>10997.6597481198</v>
      </c>
      <c r="D71" s="20">
        <f t="shared" si="13"/>
        <v>13879.102320947801</v>
      </c>
      <c r="E71" s="20">
        <f t="shared" si="13"/>
        <v>15040.875767203601</v>
      </c>
      <c r="F71" s="20">
        <f t="shared" si="13"/>
        <v>11780.132019612</v>
      </c>
      <c r="G71" s="20">
        <f t="shared" si="13"/>
        <v>9464.8863643254008</v>
      </c>
      <c r="H71" s="20">
        <f t="shared" si="13"/>
        <v>6383.7266930349997</v>
      </c>
      <c r="I71" s="20">
        <f t="shared" si="13"/>
        <v>6410.9484990248002</v>
      </c>
      <c r="J71" s="20">
        <f>SUM(J72:J74)</f>
        <v>7762.8494598334</v>
      </c>
      <c r="K71" s="20">
        <f>SUM(K72:K74)</f>
        <v>6502.6417953538003</v>
      </c>
      <c r="L71" s="20">
        <f>SUM(L72:L74)</f>
        <v>6450.1641057777997</v>
      </c>
    </row>
    <row r="72" spans="2:12" x14ac:dyDescent="0.2">
      <c r="B72" s="19" t="s">
        <v>20</v>
      </c>
      <c r="C72" s="20">
        <v>10959.70344406</v>
      </c>
      <c r="D72" s="20">
        <v>13863.91418333</v>
      </c>
      <c r="E72" s="20">
        <v>15027.04004408</v>
      </c>
      <c r="F72" s="20">
        <v>11767.612905829999</v>
      </c>
      <c r="G72" s="20">
        <v>9455.1942278000006</v>
      </c>
      <c r="H72" s="20">
        <v>6374.1193505000001</v>
      </c>
      <c r="I72" s="20">
        <v>6399.65063345</v>
      </c>
      <c r="J72" s="20">
        <v>7752.74259652</v>
      </c>
      <c r="K72" s="20">
        <v>6493.1581380699999</v>
      </c>
      <c r="L72" s="20">
        <v>6440.5466551700001</v>
      </c>
    </row>
    <row r="73" spans="2:12" x14ac:dyDescent="0.2">
      <c r="B73" s="19" t="s">
        <v>21</v>
      </c>
      <c r="C73" s="20">
        <v>37.956304059799997</v>
      </c>
      <c r="D73" s="20">
        <v>15.188137617800001</v>
      </c>
      <c r="E73" s="20">
        <v>13.835723123599999</v>
      </c>
      <c r="F73" s="20">
        <v>12.519113782</v>
      </c>
      <c r="G73" s="20">
        <v>9.6921365254000005</v>
      </c>
      <c r="H73" s="20">
        <v>9.6073425350000008</v>
      </c>
      <c r="I73" s="20">
        <v>11.297865574799999</v>
      </c>
      <c r="J73" s="20">
        <v>10.1068633134</v>
      </c>
      <c r="K73" s="20">
        <v>9.4836572837999995</v>
      </c>
      <c r="L73" s="20">
        <v>9.6174506078000004</v>
      </c>
    </row>
    <row r="74" spans="2:12" x14ac:dyDescent="0.2">
      <c r="B74" s="19" t="s">
        <v>22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2:12" x14ac:dyDescent="0.2">
      <c r="B75" s="19" t="s">
        <v>17</v>
      </c>
      <c r="C75" s="20">
        <f t="shared" ref="C75:I75" si="14">SUM(C76:C78)</f>
        <v>2009.0481213056</v>
      </c>
      <c r="D75" s="20">
        <f t="shared" si="14"/>
        <v>3592.6815757206</v>
      </c>
      <c r="E75" s="20">
        <f t="shared" si="14"/>
        <v>7150.6523403761994</v>
      </c>
      <c r="F75" s="20">
        <f t="shared" si="14"/>
        <v>11104.592660329999</v>
      </c>
      <c r="G75" s="20">
        <f t="shared" si="14"/>
        <v>11446.032617339601</v>
      </c>
      <c r="H75" s="20">
        <f t="shared" si="14"/>
        <v>9254.8804746318001</v>
      </c>
      <c r="I75" s="20">
        <f t="shared" si="14"/>
        <v>7258.8006692871995</v>
      </c>
      <c r="J75" s="20">
        <f>SUM(J76:J78)</f>
        <v>3855.1158420920001</v>
      </c>
      <c r="K75" s="20">
        <f>SUM(K76:K78)</f>
        <v>3023.7587137436003</v>
      </c>
      <c r="L75" s="20">
        <f>SUM(L76:L78)</f>
        <v>1643.8769984254</v>
      </c>
    </row>
    <row r="76" spans="2:12" x14ac:dyDescent="0.2">
      <c r="B76" s="19" t="s">
        <v>20</v>
      </c>
      <c r="C76" s="20">
        <v>1011.23519764</v>
      </c>
      <c r="D76" s="20">
        <v>1392.0570087000001</v>
      </c>
      <c r="E76" s="20">
        <v>1757.37603212</v>
      </c>
      <c r="F76" s="20">
        <v>1711.73788315</v>
      </c>
      <c r="G76" s="20">
        <v>2011.7073849599999</v>
      </c>
      <c r="H76" s="20">
        <v>1722.25119341</v>
      </c>
      <c r="I76" s="20">
        <v>2432.2055283</v>
      </c>
      <c r="J76" s="20">
        <v>1235.22290989</v>
      </c>
      <c r="K76" s="20">
        <v>924.91742069999998</v>
      </c>
      <c r="L76" s="20">
        <v>1239.5700949899999</v>
      </c>
    </row>
    <row r="77" spans="2:12" x14ac:dyDescent="0.2">
      <c r="B77" s="19" t="s">
        <v>21</v>
      </c>
      <c r="C77" s="20">
        <v>997.81292366560001</v>
      </c>
      <c r="D77" s="20">
        <v>2200.6245670205999</v>
      </c>
      <c r="E77" s="20">
        <v>5393.2763082561996</v>
      </c>
      <c r="F77" s="20">
        <v>9392.8547771800004</v>
      </c>
      <c r="G77" s="20">
        <v>9434.3252323796005</v>
      </c>
      <c r="H77" s="20">
        <v>7532.6292812217998</v>
      </c>
      <c r="I77" s="20">
        <v>4826.5951409871996</v>
      </c>
      <c r="J77" s="20">
        <v>2619.8929322019999</v>
      </c>
      <c r="K77" s="20">
        <v>2098.8412930436002</v>
      </c>
      <c r="L77" s="20">
        <v>404.30690343539999</v>
      </c>
    </row>
    <row r="78" spans="2:12" x14ac:dyDescent="0.2">
      <c r="B78" s="19" t="s">
        <v>22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</row>
    <row r="79" spans="2:12" x14ac:dyDescent="0.2">
      <c r="B79" s="17" t="s">
        <v>31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 spans="2:12" ht="14.25" x14ac:dyDescent="0.2">
      <c r="B80" s="19" t="s">
        <v>59</v>
      </c>
      <c r="C80" s="20">
        <v>11819.712218193599</v>
      </c>
      <c r="D80" s="20">
        <v>11323.693133624</v>
      </c>
      <c r="E80" s="20">
        <v>12977.672275639299</v>
      </c>
      <c r="F80" s="20">
        <v>13295.5777492331</v>
      </c>
      <c r="G80" s="20">
        <v>10661.8642876017</v>
      </c>
      <c r="H80" s="20">
        <v>7485.8548406605196</v>
      </c>
      <c r="I80" s="20">
        <v>4020.1094358273399</v>
      </c>
      <c r="J80" s="20">
        <v>2919.1274047132702</v>
      </c>
      <c r="K80" s="20">
        <v>2173.9840465074199</v>
      </c>
      <c r="L80" s="20">
        <v>2357.8645631833701</v>
      </c>
    </row>
    <row r="81" spans="2:12" x14ac:dyDescent="0.2">
      <c r="B81" s="19" t="s">
        <v>18</v>
      </c>
      <c r="C81" s="20">
        <v>400.13736597960002</v>
      </c>
      <c r="D81" s="20">
        <v>278.29316972779998</v>
      </c>
      <c r="E81" s="20">
        <v>228.33509923439999</v>
      </c>
      <c r="F81" s="20">
        <v>177.33645364899999</v>
      </c>
      <c r="G81" s="20">
        <v>123.79526753259999</v>
      </c>
      <c r="H81" s="20">
        <v>70.755821133599994</v>
      </c>
      <c r="I81" s="20">
        <v>83.007550186800003</v>
      </c>
      <c r="J81" s="20">
        <v>20.207092230200001</v>
      </c>
      <c r="K81" s="20">
        <v>7.4932351097999996</v>
      </c>
      <c r="L81" s="20">
        <v>15.7864278156</v>
      </c>
    </row>
    <row r="82" spans="2:12" x14ac:dyDescent="0.2">
      <c r="B82" s="19" t="s">
        <v>19</v>
      </c>
      <c r="C82" s="20">
        <v>2509.7532575957998</v>
      </c>
      <c r="D82" s="20">
        <v>2392.400123679</v>
      </c>
      <c r="E82" s="20">
        <v>2380.8730150189999</v>
      </c>
      <c r="F82" s="20">
        <v>2335.1903131815998</v>
      </c>
      <c r="G82" s="20">
        <v>2654.9315649148002</v>
      </c>
      <c r="H82" s="20">
        <v>2552.8705914396</v>
      </c>
      <c r="I82" s="20">
        <v>2465.9205532883998</v>
      </c>
      <c r="J82" s="20">
        <v>2340.4001427158</v>
      </c>
      <c r="K82" s="20">
        <v>2194.4217435691999</v>
      </c>
      <c r="L82" s="20">
        <v>2084.9088483057999</v>
      </c>
    </row>
    <row r="83" spans="2:12" ht="14.25" x14ac:dyDescent="0.2">
      <c r="B83" s="17" t="s">
        <v>60</v>
      </c>
      <c r="C83" s="18">
        <v>9874.4330478523207</v>
      </c>
      <c r="D83" s="18">
        <v>10248.4551183453</v>
      </c>
      <c r="E83" s="18">
        <v>15166.5523788558</v>
      </c>
      <c r="F83" s="18">
        <v>20897.5161907767</v>
      </c>
      <c r="G83" s="18">
        <v>14511.961074782599</v>
      </c>
      <c r="H83" s="18">
        <v>18175.7846588014</v>
      </c>
      <c r="I83" s="18">
        <v>22579.5040826976</v>
      </c>
      <c r="J83" s="18">
        <v>23829.474376211801</v>
      </c>
      <c r="K83" s="18">
        <v>26677.191102765599</v>
      </c>
      <c r="L83" s="18">
        <v>33591.987987685003</v>
      </c>
    </row>
    <row r="84" spans="2:12" ht="14.25" x14ac:dyDescent="0.2">
      <c r="B84" s="23" t="s">
        <v>61</v>
      </c>
      <c r="C84" s="24">
        <v>15055.009504370701</v>
      </c>
      <c r="D84" s="24">
        <v>18420.715766284899</v>
      </c>
      <c r="E84" s="24">
        <v>11458.486802035701</v>
      </c>
      <c r="F84" s="24">
        <v>12316.864043890801</v>
      </c>
      <c r="G84" s="24">
        <v>14052.7421188238</v>
      </c>
      <c r="H84" s="24">
        <v>17504.698507255001</v>
      </c>
      <c r="I84" s="24">
        <v>18611.820639875801</v>
      </c>
      <c r="J84" s="24">
        <v>21274.5938903346</v>
      </c>
      <c r="K84" s="24">
        <v>24204.0669497298</v>
      </c>
      <c r="L84" s="24">
        <v>25993.666576143802</v>
      </c>
    </row>
    <row r="85" spans="2:12" x14ac:dyDescent="0.2">
      <c r="B85" s="27" t="s">
        <v>62</v>
      </c>
    </row>
    <row r="86" spans="2:12" x14ac:dyDescent="0.2">
      <c r="B86" s="27" t="s">
        <v>63</v>
      </c>
    </row>
    <row r="87" spans="2:12" hidden="1" x14ac:dyDescent="0.2">
      <c r="B87" s="28" t="s">
        <v>35</v>
      </c>
    </row>
    <row r="88" spans="2:12" x14ac:dyDescent="0.2">
      <c r="B88" s="29" t="s">
        <v>69</v>
      </c>
    </row>
    <row r="89" spans="2:12" x14ac:dyDescent="0.2">
      <c r="B89" s="29" t="s">
        <v>48</v>
      </c>
    </row>
    <row r="90" spans="2:12" x14ac:dyDescent="0.2">
      <c r="B90" s="29" t="s">
        <v>68</v>
      </c>
    </row>
    <row r="91" spans="2:12" x14ac:dyDescent="0.2">
      <c r="B91" s="29" t="s">
        <v>32</v>
      </c>
    </row>
    <row r="92" spans="2:12" x14ac:dyDescent="0.2">
      <c r="B92" s="29" t="s">
        <v>1</v>
      </c>
    </row>
    <row r="93" spans="2:12" x14ac:dyDescent="0.2">
      <c r="B93" s="29" t="s">
        <v>67</v>
      </c>
    </row>
    <row r="94" spans="2:12" x14ac:dyDescent="0.2">
      <c r="B94" s="29" t="s">
        <v>36</v>
      </c>
    </row>
    <row r="95" spans="2:12" x14ac:dyDescent="0.2">
      <c r="B95" s="29" t="s">
        <v>66</v>
      </c>
    </row>
    <row r="96" spans="2:12" x14ac:dyDescent="0.2">
      <c r="B96" s="29" t="s">
        <v>65</v>
      </c>
    </row>
    <row r="97" spans="2:2" ht="14.25" hidden="1" x14ac:dyDescent="0.2">
      <c r="B97" s="6" t="s">
        <v>37</v>
      </c>
    </row>
    <row r="98" spans="2:2" ht="14.25" hidden="1" x14ac:dyDescent="0.2">
      <c r="B98" s="6" t="s">
        <v>33</v>
      </c>
    </row>
    <row r="99" spans="2:2" x14ac:dyDescent="0.2">
      <c r="B99" s="1"/>
    </row>
    <row r="100" spans="2:2" ht="14.25" x14ac:dyDescent="0.2">
      <c r="B100" s="5"/>
    </row>
    <row r="101" spans="2:2" ht="14.25" x14ac:dyDescent="0.2">
      <c r="B101" s="5"/>
    </row>
    <row r="102" spans="2:2" ht="14.25" x14ac:dyDescent="0.2">
      <c r="B102" s="5"/>
    </row>
    <row r="103" spans="2:2" ht="14.25" x14ac:dyDescent="0.2">
      <c r="B103" s="5"/>
    </row>
    <row r="104" spans="2:2" ht="14.25" x14ac:dyDescent="0.2">
      <c r="B104" s="5"/>
    </row>
    <row r="105" spans="2:2" ht="14.25" x14ac:dyDescent="0.2">
      <c r="B105" s="5"/>
    </row>
    <row r="106" spans="2:2" ht="14.25" x14ac:dyDescent="0.2">
      <c r="B106" s="5"/>
    </row>
    <row r="107" spans="2:2" ht="14.25" x14ac:dyDescent="0.2">
      <c r="B107" s="5"/>
    </row>
    <row r="108" spans="2:2" ht="14.25" x14ac:dyDescent="0.2">
      <c r="B108" s="5"/>
    </row>
    <row r="109" spans="2:2" ht="14.25" x14ac:dyDescent="0.2">
      <c r="B109" s="6"/>
    </row>
    <row r="110" spans="2:2" ht="14.25" x14ac:dyDescent="0.2">
      <c r="B110" s="6"/>
    </row>
    <row r="111" spans="2:2" ht="14.25" x14ac:dyDescent="0.2">
      <c r="B111" s="5"/>
    </row>
  </sheetData>
  <phoneticPr fontId="0" type="noConversion"/>
  <pageMargins left="0.75" right="0.75" top="1" bottom="1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70203</vt:lpstr>
    </vt:vector>
  </TitlesOfParts>
  <Company>Banco Central de Bolivia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Renee Oporto</dc:creator>
  <cp:lastModifiedBy>Max A. Bairon Beltran</cp:lastModifiedBy>
  <cp:lastPrinted>2011-04-04T19:39:54Z</cp:lastPrinted>
  <dcterms:created xsi:type="dcterms:W3CDTF">1999-03-12T18:50:47Z</dcterms:created>
  <dcterms:modified xsi:type="dcterms:W3CDTF">2021-08-17T17:24:37Z</dcterms:modified>
</cp:coreProperties>
</file>